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форма№1" sheetId="1" r:id="rId1"/>
    <sheet name="2014 годстр.1  (2)" sheetId="2" state="hidden" r:id="rId2"/>
    <sheet name="2014 год стр.2  (2)" sheetId="3" state="hidden" r:id="rId3"/>
    <sheet name="2015 годстр.1  (3)" sheetId="4" state="hidden" r:id="rId4"/>
    <sheet name="2015 год стр.2  (3)" sheetId="5" state="hidden" r:id="rId5"/>
  </sheets>
  <definedNames>
    <definedName name="Excel_BuiltIn_Print_Area" localSheetId="2">'2014 год стр.2  (2)'!#REF!</definedName>
    <definedName name="Excel_BuiltIn_Print_Area" localSheetId="1">'2014 годстр.1  (2)'!#REF!</definedName>
    <definedName name="Excel_BuiltIn_Print_Area" localSheetId="4">'2015 год стр.2  (3)'!#REF!</definedName>
    <definedName name="Excel_BuiltIn_Print_Area" localSheetId="3">'2015 годстр.1  (3)'!#REF!</definedName>
  </definedNames>
  <calcPr fullCalcOnLoad="1"/>
</workbook>
</file>

<file path=xl/sharedStrings.xml><?xml version="1.0" encoding="utf-8"?>
<sst xmlns="http://schemas.openxmlformats.org/spreadsheetml/2006/main" count="330" uniqueCount="125">
  <si>
    <t>Форма №1</t>
  </si>
  <si>
    <t>Форма раскрытия информации о ценах (тарифах, сборах)</t>
  </si>
  <si>
    <t>на регулируемые работы (услуги)</t>
  </si>
  <si>
    <t xml:space="preserve"> В  2022 году</t>
  </si>
  <si>
    <t>№
п/п</t>
  </si>
  <si>
    <t>Перечень
услуг (работ), оказываемых СЕМ</t>
  </si>
  <si>
    <t>Единица измерения</t>
  </si>
  <si>
    <t>Вариант выгрузки</t>
  </si>
  <si>
    <t>Цена (тарифы, сборы)     (руб.)</t>
  </si>
  <si>
    <t>Реквизиты нормативного правового и иного акта федерального органа исполнительной власти по регулированию естественных монополий и (или) органа исполнительной власти субъекта Российской Федерации в области государственного регулирования тарифов</t>
  </si>
  <si>
    <t>Наименование органа исполнительной власти, осуществляющего государственное регулирование</t>
  </si>
  <si>
    <t>I</t>
  </si>
  <si>
    <t>Погрузка и выгрузка грузов:</t>
  </si>
  <si>
    <t>1.</t>
  </si>
  <si>
    <t xml:space="preserve"> 1.1</t>
  </si>
  <si>
    <t>нерудные материалы</t>
  </si>
  <si>
    <t>т</t>
  </si>
  <si>
    <t xml:space="preserve">прямой </t>
  </si>
  <si>
    <t>-</t>
  </si>
  <si>
    <t>зерно</t>
  </si>
  <si>
    <t>Форма № 2</t>
  </si>
  <si>
    <t>Форма раскрытия информации</t>
  </si>
  <si>
    <t>об основных показателях финансово-хозяйственной деятельности</t>
  </si>
  <si>
    <t>субъектов естественных монополий в сфере выполнения (оказания)</t>
  </si>
  <si>
    <t>регулируемых работ (услуг) в морских портах</t>
  </si>
  <si>
    <t xml:space="preserve">на </t>
  </si>
  <si>
    <t>2014</t>
  </si>
  <si>
    <t xml:space="preserve"> г.</t>
  </si>
  <si>
    <t>ОАО "Порт Ванино"</t>
  </si>
  <si>
    <t>(наименование предприятия)</t>
  </si>
  <si>
    <t>I. Производственные показатели</t>
  </si>
  <si>
    <t>ПОКАЗАТЕЛИ</t>
  </si>
  <si>
    <t>№
строки</t>
  </si>
  <si>
    <t>По отчету</t>
  </si>
  <si>
    <t>Перегружено грузов (в тыс. физ-тонн)</t>
  </si>
  <si>
    <t>010</t>
  </si>
  <si>
    <t>в т.ч. Основная погрузка и выгрузка</t>
  </si>
  <si>
    <t>011</t>
  </si>
  <si>
    <t>погрузка и выгрузка на паромной переправе</t>
  </si>
  <si>
    <t>012</t>
  </si>
  <si>
    <t>Валовая вместимость судов (в тыс. GT)</t>
  </si>
  <si>
    <t>013</t>
  </si>
  <si>
    <t>Количество судозаходов (ед.)</t>
  </si>
  <si>
    <t>014</t>
  </si>
  <si>
    <t>II. Доходы и расходы по отчету</t>
  </si>
  <si>
    <t>(в тыс. руб.)</t>
  </si>
  <si>
    <t>Наименование хозяйств, работ и операций</t>
  </si>
  <si>
    <t>Доходы</t>
  </si>
  <si>
    <t>Расходы</t>
  </si>
  <si>
    <t>1. Регулируемые виды деятельности</t>
  </si>
  <si>
    <t>020</t>
  </si>
  <si>
    <t>1.1. Погрузка и выгрузка грузов (основная)</t>
  </si>
  <si>
    <t>021</t>
  </si>
  <si>
    <t>1.2. Хранение грузов</t>
  </si>
  <si>
    <t>022</t>
  </si>
  <si>
    <t>1.3. Обслуживание судов на железнодорожно-паромных переправах</t>
  </si>
  <si>
    <t>023</t>
  </si>
  <si>
    <t>1.4. Услуги буксиров при швартовых операциях</t>
  </si>
  <si>
    <t>024</t>
  </si>
  <si>
    <t>1.5. Предоставление причалов</t>
  </si>
  <si>
    <t>025</t>
  </si>
  <si>
    <t>1.6. Портовые сборы, в том числе:</t>
  </si>
  <si>
    <t>026</t>
  </si>
  <si>
    <t>1.6.1. Корабельный сбор</t>
  </si>
  <si>
    <t>0261</t>
  </si>
  <si>
    <t>1.6.2. Канальный сбор</t>
  </si>
  <si>
    <t>0262</t>
  </si>
  <si>
    <t>1.6.3. Лоцманский сбор</t>
  </si>
  <si>
    <t>0263</t>
  </si>
  <si>
    <t>1.6.3.1. Внепортовая проводка</t>
  </si>
  <si>
    <t>02631</t>
  </si>
  <si>
    <t>1.6.3.2. Внутрипортовая проводка</t>
  </si>
  <si>
    <t>02632</t>
  </si>
  <si>
    <t>1.6.4. Маячный сбор</t>
  </si>
  <si>
    <t>0264</t>
  </si>
  <si>
    <t>1.6.5. Навигационный сбор</t>
  </si>
  <si>
    <t>0265</t>
  </si>
  <si>
    <t>1.6.5.1. в т.ч. СУДС</t>
  </si>
  <si>
    <t>02651</t>
  </si>
  <si>
    <t>1.6.6. Ледокольный сбор</t>
  </si>
  <si>
    <t>0266</t>
  </si>
  <si>
    <t>1.6.6.1. Зимняя навигация</t>
  </si>
  <si>
    <t>02661</t>
  </si>
  <si>
    <t>1.6.6.2. Летняя навигация</t>
  </si>
  <si>
    <t>02662</t>
  </si>
  <si>
    <t>1.6.7. Экологический сбор</t>
  </si>
  <si>
    <t>0267</t>
  </si>
  <si>
    <t>1.7. Обслуживание пассажиров</t>
  </si>
  <si>
    <t>027</t>
  </si>
  <si>
    <t>1.8. Услуги ледокольного флота на СМП</t>
  </si>
  <si>
    <t>028</t>
  </si>
  <si>
    <t>Всего по портовому хозяйству</t>
  </si>
  <si>
    <t>030</t>
  </si>
  <si>
    <t>Непланируемые доходы и расходы (операционные и внереализационные)</t>
  </si>
  <si>
    <t>040</t>
  </si>
  <si>
    <t>ВСЕГО</t>
  </si>
  <si>
    <t>050</t>
  </si>
  <si>
    <t>Финансовый результат (прибыль +, убыток -)</t>
  </si>
  <si>
    <t>060</t>
  </si>
  <si>
    <t>Примечание:</t>
  </si>
  <si>
    <t>Строка 030 (доходы) равна строке "Выручка" Отчета о прибылях и убытках бухгалтерской отчетности предприятия.</t>
  </si>
  <si>
    <t>Строка 030 (расходы) равна сумме строк "Себестоимость продаж", "Коммерческие расходы", "Управленческие расходы".</t>
  </si>
  <si>
    <t>По строке 040 (доходы) отражается сумма строк "Доходы от участия в других организациях", "Проценты к получению", "Прочие доходы" Отчета о прибылях и убытках бухгалтерской отчетности предприятия.</t>
  </si>
  <si>
    <t>По строке 040 (расходы) отражается сумма строк "Проценты к уплате", "Прочие расходы" Отчета о прибылях и убытках бухгалтерской отчетности предприятия.</t>
  </si>
  <si>
    <t>Финансовый результат по строке 060 равен строке "Прибыль (убыток) до налогообложения"  Отчета о прибылях и убытках бухгалтерской отчетности предприятия.</t>
  </si>
  <si>
    <t>III. Расшифровка расходов - 2014 год</t>
  </si>
  <si>
    <t>Расходы всего</t>
  </si>
  <si>
    <t>В том числе по статьям затрат</t>
  </si>
  <si>
    <t>расходы, связанные
с участием
в совместной деятельности</t>
  </si>
  <si>
    <t>материальные
затраты</t>
  </si>
  <si>
    <t>затраты на оплату труда</t>
  </si>
  <si>
    <t>отчисления
на соц. нужды</t>
  </si>
  <si>
    <t>амортизация</t>
  </si>
  <si>
    <t>прочие расходы
по обычным видам деятельности</t>
  </si>
  <si>
    <t>операционные расходы, связанные с оплатой услуг, оказываемых кредитными организациями</t>
  </si>
  <si>
    <t>проценты к уплате
по кредитам и займам</t>
  </si>
  <si>
    <t>налоги и иные
обязательные
платежи и сборы</t>
  </si>
  <si>
    <t>прочие расходы</t>
  </si>
  <si>
    <t>1.3. Обслуживание судов 
на железнодорожно-паромных переправах</t>
  </si>
  <si>
    <t>Итого по портовому хозяйству</t>
  </si>
  <si>
    <t>Прочие доходы и расходы</t>
  </si>
  <si>
    <t>2015</t>
  </si>
  <si>
    <t>III. Расшифровка расходов - 2015 год</t>
  </si>
  <si>
    <t xml:space="preserve"> 1.2</t>
  </si>
  <si>
    <t xml:space="preserve"> 1.3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</si>
</sst>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00"/>
  </numFmts>
  <fonts count="49">
    <font>
      <sz val="10"/>
      <name val="Arial Cyr"/>
      <family val="0"/>
    </font>
    <font>
      <sz val="10"/>
      <name val="Arial"/>
      <family val="0"/>
    </font>
    <font>
      <sz val="11"/>
      <name val="Arial Cyr"/>
      <family val="0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i/>
      <sz val="11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164" fontId="0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left"/>
    </xf>
    <xf numFmtId="0" fontId="4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13" fillId="0" borderId="22" xfId="0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/>
    </xf>
    <xf numFmtId="0" fontId="5" fillId="0" borderId="22" xfId="0" applyFont="1" applyBorder="1" applyAlignment="1">
      <alignment horizontal="left" wrapText="1"/>
    </xf>
    <xf numFmtId="3" fontId="5" fillId="0" borderId="10" xfId="0" applyNumberFormat="1" applyFont="1" applyFill="1" applyBorder="1" applyAlignment="1">
      <alignment horizontal="center"/>
    </xf>
    <xf numFmtId="0" fontId="13" fillId="0" borderId="22" xfId="0" applyFont="1" applyBorder="1" applyAlignment="1">
      <alignment horizontal="left" wrapText="1" indent="1"/>
    </xf>
    <xf numFmtId="0" fontId="13" fillId="0" borderId="22" xfId="0" applyFont="1" applyBorder="1" applyAlignment="1">
      <alignment horizontal="left" wrapText="1" indent="2"/>
    </xf>
    <xf numFmtId="0" fontId="4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4" fillId="0" borderId="24" xfId="0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wrapText="1"/>
    </xf>
    <xf numFmtId="49" fontId="4" fillId="0" borderId="28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1" fillId="0" borderId="0" xfId="0" applyFont="1" applyBorder="1" applyAlignment="1">
      <alignment horizontal="justify" wrapText="1"/>
    </xf>
    <xf numFmtId="0" fontId="4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left"/>
    </xf>
    <xf numFmtId="0" fontId="5" fillId="0" borderId="27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6"/>
  <sheetViews>
    <sheetView tabSelected="1" zoomScalePageLayoutView="0" workbookViewId="0" topLeftCell="A1">
      <selection activeCell="E11" sqref="E11"/>
    </sheetView>
  </sheetViews>
  <sheetFormatPr defaultColWidth="8.875" defaultRowHeight="12.75"/>
  <cols>
    <col min="1" max="1" width="4.125" style="1" customWidth="1"/>
    <col min="2" max="2" width="29.75390625" style="1" customWidth="1"/>
    <col min="3" max="3" width="9.00390625" style="1" customWidth="1"/>
    <col min="4" max="4" width="20.375" style="1" customWidth="1"/>
    <col min="5" max="5" width="10.25390625" style="1" customWidth="1"/>
    <col min="6" max="6" width="26.75390625" style="1" customWidth="1"/>
    <col min="7" max="7" width="18.625" style="1" customWidth="1"/>
    <col min="8" max="9" width="8.875" style="1" customWidth="1"/>
    <col min="10" max="10" width="26.625" style="1" customWidth="1"/>
    <col min="11" max="11" width="17.25390625" style="1" customWidth="1"/>
    <col min="12" max="16384" width="8.875" style="1" customWidth="1"/>
  </cols>
  <sheetData>
    <row r="1" ht="14.25">
      <c r="G1" s="2" t="s">
        <v>0</v>
      </c>
    </row>
    <row r="3" spans="1:7" ht="15.75">
      <c r="A3" s="47" t="s">
        <v>1</v>
      </c>
      <c r="B3" s="47"/>
      <c r="C3" s="47"/>
      <c r="D3" s="47"/>
      <c r="E3" s="47"/>
      <c r="F3" s="47"/>
      <c r="G3" s="47"/>
    </row>
    <row r="4" spans="1:108" ht="15.75">
      <c r="A4" s="47" t="s">
        <v>2</v>
      </c>
      <c r="B4" s="47"/>
      <c r="C4" s="47"/>
      <c r="D4" s="47"/>
      <c r="E4" s="47"/>
      <c r="F4" s="47"/>
      <c r="G4" s="4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</row>
    <row r="5" spans="1:108" ht="15.75">
      <c r="A5" s="47" t="s">
        <v>3</v>
      </c>
      <c r="B5" s="47"/>
      <c r="C5" s="47"/>
      <c r="D5" s="47"/>
      <c r="E5" s="47"/>
      <c r="F5" s="47"/>
      <c r="G5" s="4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</row>
    <row r="7" spans="1:7" ht="138.75" customHeight="1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</row>
    <row r="8" spans="1:7" s="6" customFormat="1" ht="12.7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</row>
    <row r="9" spans="1:7" ht="16.5" customHeight="1">
      <c r="A9" s="7" t="s">
        <v>11</v>
      </c>
      <c r="B9" s="8" t="s">
        <v>12</v>
      </c>
      <c r="C9" s="9"/>
      <c r="D9" s="9"/>
      <c r="E9" s="9"/>
      <c r="F9" s="9"/>
      <c r="G9" s="10"/>
    </row>
    <row r="10" spans="1:7" ht="16.5" customHeight="1">
      <c r="A10" s="11" t="s">
        <v>13</v>
      </c>
      <c r="B10" s="12"/>
      <c r="C10" s="13"/>
      <c r="D10" s="13"/>
      <c r="E10" s="13"/>
      <c r="F10" s="14"/>
      <c r="G10" s="15"/>
    </row>
    <row r="11" spans="1:11" ht="95.25" customHeight="1">
      <c r="A11" s="16" t="s">
        <v>14</v>
      </c>
      <c r="B11" s="17" t="s">
        <v>15</v>
      </c>
      <c r="C11" s="18" t="s">
        <v>16</v>
      </c>
      <c r="D11" s="18" t="s">
        <v>17</v>
      </c>
      <c r="E11" s="19">
        <v>170</v>
      </c>
      <c r="F11" s="20" t="s">
        <v>18</v>
      </c>
      <c r="G11" s="20" t="s">
        <v>18</v>
      </c>
      <c r="I11" s="9"/>
      <c r="J11" s="21"/>
      <c r="K11" s="21"/>
    </row>
    <row r="12" spans="1:11" ht="95.25" customHeight="1">
      <c r="A12" s="16" t="s">
        <v>123</v>
      </c>
      <c r="B12" s="17" t="s">
        <v>15</v>
      </c>
      <c r="C12" s="18" t="s">
        <v>16</v>
      </c>
      <c r="D12" s="18" t="s">
        <v>17</v>
      </c>
      <c r="E12" s="19">
        <v>240</v>
      </c>
      <c r="F12" s="20" t="s">
        <v>18</v>
      </c>
      <c r="G12" s="20" t="s">
        <v>18</v>
      </c>
      <c r="I12" s="9"/>
      <c r="J12" s="21"/>
      <c r="K12" s="21"/>
    </row>
    <row r="13" spans="1:7" ht="12.75">
      <c r="A13" s="16" t="s">
        <v>124</v>
      </c>
      <c r="B13" s="17" t="s">
        <v>19</v>
      </c>
      <c r="C13" s="18" t="s">
        <v>16</v>
      </c>
      <c r="D13" s="18" t="s">
        <v>17</v>
      </c>
      <c r="E13" s="19">
        <v>350</v>
      </c>
      <c r="F13" s="20" t="s">
        <v>18</v>
      </c>
      <c r="G13" s="20" t="s">
        <v>18</v>
      </c>
    </row>
    <row r="14" spans="1:5" ht="12.75">
      <c r="A14" s="6"/>
      <c r="E14" s="22"/>
    </row>
    <row r="15" spans="1:5" ht="12.75">
      <c r="A15" s="6"/>
      <c r="E15" s="22"/>
    </row>
    <row r="16" spans="1:5" ht="12.75">
      <c r="A16" s="6"/>
      <c r="E16" s="22"/>
    </row>
    <row r="17" spans="1:5" ht="12.75">
      <c r="A17" s="6"/>
      <c r="E17" s="22"/>
    </row>
    <row r="18" spans="1:5" ht="12.75">
      <c r="A18" s="6"/>
      <c r="E18" s="22"/>
    </row>
    <row r="19" spans="1:5" ht="12.75">
      <c r="A19" s="6"/>
      <c r="E19" s="22"/>
    </row>
    <row r="20" ht="12.75">
      <c r="E20" s="22"/>
    </row>
    <row r="21" ht="12.75">
      <c r="E21" s="22"/>
    </row>
    <row r="22" ht="12.75">
      <c r="E22" s="22"/>
    </row>
    <row r="23" ht="12.75">
      <c r="E23" s="22"/>
    </row>
    <row r="24" ht="12.75">
      <c r="E24" s="22"/>
    </row>
    <row r="25" ht="12.75">
      <c r="E25" s="22"/>
    </row>
    <row r="26" ht="12.75">
      <c r="E26" s="22"/>
    </row>
    <row r="27" ht="12.75">
      <c r="E27" s="22"/>
    </row>
    <row r="28" ht="12.75">
      <c r="E28" s="22"/>
    </row>
    <row r="29" ht="12.75">
      <c r="E29" s="22"/>
    </row>
    <row r="30" ht="12.75">
      <c r="E30" s="22"/>
    </row>
    <row r="31" ht="12.75">
      <c r="E31" s="22"/>
    </row>
    <row r="32" ht="12.75">
      <c r="E32" s="22"/>
    </row>
    <row r="33" ht="12.75">
      <c r="E33" s="22"/>
    </row>
    <row r="34" ht="12.75">
      <c r="E34" s="22"/>
    </row>
    <row r="35" ht="12.75">
      <c r="E35" s="22"/>
    </row>
    <row r="36" ht="12.75">
      <c r="E36" s="22"/>
    </row>
    <row r="37" ht="12.75">
      <c r="E37" s="22"/>
    </row>
    <row r="38" ht="12.75">
      <c r="E38" s="22"/>
    </row>
    <row r="39" ht="12.75">
      <c r="E39" s="22"/>
    </row>
    <row r="40" ht="12.75">
      <c r="E40" s="22"/>
    </row>
    <row r="41" ht="12.75">
      <c r="E41" s="22"/>
    </row>
    <row r="42" ht="12.75">
      <c r="E42" s="22"/>
    </row>
    <row r="43" ht="12.75">
      <c r="E43" s="22"/>
    </row>
    <row r="44" ht="12.75">
      <c r="E44" s="22"/>
    </row>
    <row r="45" ht="12.75">
      <c r="E45" s="22"/>
    </row>
    <row r="46" ht="12.75">
      <c r="E46" s="22"/>
    </row>
    <row r="47" ht="12.75">
      <c r="E47" s="22"/>
    </row>
    <row r="48" ht="12.75">
      <c r="E48" s="22"/>
    </row>
    <row r="49" ht="12.75">
      <c r="E49" s="22"/>
    </row>
    <row r="50" ht="12.75">
      <c r="E50" s="22"/>
    </row>
    <row r="51" ht="12.75">
      <c r="E51" s="22"/>
    </row>
    <row r="52" ht="12.75">
      <c r="E52" s="22"/>
    </row>
    <row r="53" ht="12.75">
      <c r="E53" s="22"/>
    </row>
    <row r="54" ht="12.75">
      <c r="E54" s="22"/>
    </row>
    <row r="55" ht="12.75">
      <c r="E55" s="22"/>
    </row>
    <row r="56" ht="12.75">
      <c r="E56" s="22"/>
    </row>
    <row r="57" ht="12.75">
      <c r="E57" s="22"/>
    </row>
    <row r="58" ht="12.75">
      <c r="E58" s="22"/>
    </row>
    <row r="59" ht="12.75">
      <c r="E59" s="22"/>
    </row>
    <row r="60" ht="12.75">
      <c r="E60" s="22"/>
    </row>
    <row r="61" ht="12.75">
      <c r="E61" s="22"/>
    </row>
    <row r="62" ht="12.75">
      <c r="E62" s="22"/>
    </row>
    <row r="63" ht="12.75">
      <c r="E63" s="22"/>
    </row>
    <row r="64" ht="12.75">
      <c r="E64" s="22"/>
    </row>
    <row r="65" ht="12.75">
      <c r="E65" s="22"/>
    </row>
    <row r="66" ht="12.75">
      <c r="E66" s="22"/>
    </row>
    <row r="67" ht="12.75">
      <c r="E67" s="22"/>
    </row>
    <row r="68" ht="12.75">
      <c r="E68" s="22"/>
    </row>
    <row r="69" ht="12.75">
      <c r="E69" s="22"/>
    </row>
    <row r="70" ht="12.75">
      <c r="E70" s="22"/>
    </row>
    <row r="71" ht="12.75">
      <c r="E71" s="22"/>
    </row>
    <row r="72" ht="12.75">
      <c r="E72" s="22"/>
    </row>
    <row r="73" ht="12.75">
      <c r="E73" s="22"/>
    </row>
    <row r="74" ht="12.75">
      <c r="E74" s="22"/>
    </row>
    <row r="75" ht="12.75">
      <c r="E75" s="22"/>
    </row>
    <row r="76" ht="12.75">
      <c r="E76" s="22"/>
    </row>
  </sheetData>
  <sheetProtection selectLockedCells="1" selectUnlockedCells="1"/>
  <mergeCells count="3">
    <mergeCell ref="A3:G3"/>
    <mergeCell ref="A4:G4"/>
    <mergeCell ref="A5:G5"/>
  </mergeCells>
  <printOptions/>
  <pageMargins left="0.47222222222222227" right="0.23611111111111113" top="0.3541666666666667" bottom="0.31527777777777777" header="0.5118110236220472" footer="0.5118110236220472"/>
  <pageSetup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D58"/>
  <sheetViews>
    <sheetView zoomScaleSheetLayoutView="100" zoomScalePageLayoutView="0" workbookViewId="0" topLeftCell="A25">
      <selection activeCell="BL10" sqref="BL10"/>
    </sheetView>
  </sheetViews>
  <sheetFormatPr defaultColWidth="0.875" defaultRowHeight="12.75"/>
  <cols>
    <col min="1" max="16384" width="0.875" style="23" customWidth="1"/>
  </cols>
  <sheetData>
    <row r="2" ht="15">
      <c r="DD2" s="24" t="s">
        <v>20</v>
      </c>
    </row>
    <row r="4" spans="1:108" ht="15.75">
      <c r="A4" s="48" t="s">
        <v>21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</row>
    <row r="5" spans="1:108" ht="15.75">
      <c r="A5" s="48" t="s">
        <v>22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</row>
    <row r="6" spans="1:108" ht="15.75">
      <c r="A6" s="48" t="s">
        <v>23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</row>
    <row r="7" spans="1:108" ht="15.75" customHeight="1">
      <c r="A7" s="48" t="s">
        <v>24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</row>
    <row r="8" spans="1:108" ht="15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6"/>
      <c r="AV8" s="25"/>
      <c r="AW8" s="27" t="s">
        <v>25</v>
      </c>
      <c r="AX8" s="49" t="s">
        <v>26</v>
      </c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26" t="s">
        <v>27</v>
      </c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</row>
    <row r="9" spans="1:108" ht="15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</row>
    <row r="10" spans="1:108" ht="15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50" t="s">
        <v>28</v>
      </c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</row>
    <row r="11" spans="1:108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51" t="s">
        <v>29</v>
      </c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</row>
    <row r="12" spans="1:108" ht="15.7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</row>
    <row r="13" spans="1:108" ht="15">
      <c r="A13" s="52" t="s">
        <v>30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</row>
    <row r="15" spans="1:108" ht="15" customHeight="1">
      <c r="A15" s="53" t="s">
        <v>31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 t="s">
        <v>32</v>
      </c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4" t="s">
        <v>33</v>
      </c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</row>
    <row r="16" spans="1:108" ht="1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5">
        <v>1</v>
      </c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</row>
    <row r="17" spans="1:108" ht="15">
      <c r="A17" s="34"/>
      <c r="B17" s="56" t="s">
        <v>34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7" t="s">
        <v>35</v>
      </c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8">
        <f>BW18+BW19</f>
        <v>8080</v>
      </c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</row>
    <row r="18" spans="1:108" ht="15">
      <c r="A18" s="34"/>
      <c r="B18" s="59" t="s">
        <v>36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60" t="s">
        <v>37</v>
      </c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58">
        <v>7018</v>
      </c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</row>
    <row r="19" spans="1:108" ht="15">
      <c r="A19" s="34"/>
      <c r="B19" s="59" t="s">
        <v>38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60" t="s">
        <v>39</v>
      </c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58">
        <v>1062</v>
      </c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</row>
    <row r="20" spans="1:108" ht="15">
      <c r="A20" s="34"/>
      <c r="B20" s="56" t="s">
        <v>40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7" t="s">
        <v>41</v>
      </c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</row>
    <row r="21" spans="1:108" ht="15">
      <c r="A21" s="34"/>
      <c r="B21" s="56" t="s">
        <v>42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7" t="s">
        <v>43</v>
      </c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8">
        <v>1041</v>
      </c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</row>
    <row r="23" spans="1:108" ht="15">
      <c r="A23" s="52" t="s">
        <v>44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</row>
    <row r="24" spans="1:108" ht="1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6" t="s">
        <v>45</v>
      </c>
    </row>
    <row r="25" spans="1:108" ht="15" customHeight="1">
      <c r="A25" s="61" t="s">
        <v>46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2" t="s">
        <v>32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3" t="s">
        <v>47</v>
      </c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 t="s">
        <v>48</v>
      </c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</row>
    <row r="26" spans="1:108" ht="1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4">
        <v>1</v>
      </c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>
        <v>2</v>
      </c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</row>
    <row r="27" spans="1:108" ht="15">
      <c r="A27" s="54" t="s">
        <v>49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7" t="s">
        <v>50</v>
      </c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65">
        <f>SUM(BW28:CM31)</f>
        <v>1307545.8</v>
      </c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>
        <f>SUM(CN28:DD31)</f>
        <v>1036180.2000000001</v>
      </c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</row>
    <row r="28" spans="1:108" ht="15" customHeight="1">
      <c r="A28" s="34"/>
      <c r="B28" s="66" t="s">
        <v>51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0" t="s">
        <v>52</v>
      </c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58">
        <f>1004463*1.1</f>
        <v>1104909.3</v>
      </c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>
        <f>826414*1.1</f>
        <v>909055.4</v>
      </c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</row>
    <row r="29" spans="1:108" ht="15" customHeight="1">
      <c r="A29" s="34"/>
      <c r="B29" s="66" t="s">
        <v>53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0" t="s">
        <v>54</v>
      </c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7">
        <f>36807*1.1</f>
        <v>40487.700000000004</v>
      </c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>
        <f>36630*1.1</f>
        <v>40293</v>
      </c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</row>
    <row r="30" spans="1:108" ht="15" customHeight="1">
      <c r="A30" s="34"/>
      <c r="B30" s="66" t="s">
        <v>55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0" t="s">
        <v>56</v>
      </c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7">
        <f>16653*1.1</f>
        <v>18318.300000000003</v>
      </c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>
        <f>18174*1.1</f>
        <v>19991.4</v>
      </c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</row>
    <row r="31" spans="1:108" ht="15" customHeight="1">
      <c r="A31" s="34"/>
      <c r="B31" s="66" t="s">
        <v>57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0" t="s">
        <v>58</v>
      </c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7">
        <f>130755*1.1</f>
        <v>143830.5</v>
      </c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>
        <f>60764*1.1</f>
        <v>66840.40000000001</v>
      </c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</row>
    <row r="32" spans="1:108" ht="15" customHeight="1">
      <c r="A32" s="34"/>
      <c r="B32" s="66" t="s">
        <v>59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0" t="s">
        <v>60</v>
      </c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</row>
    <row r="33" spans="1:108" ht="15" customHeight="1">
      <c r="A33" s="34"/>
      <c r="B33" s="66" t="s">
        <v>61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0" t="s">
        <v>62</v>
      </c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</row>
    <row r="34" spans="1:108" ht="15" customHeight="1">
      <c r="A34" s="34"/>
      <c r="B34" s="68" t="s">
        <v>63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0" t="s">
        <v>64</v>
      </c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</row>
    <row r="35" spans="1:108" ht="15" customHeight="1">
      <c r="A35" s="34"/>
      <c r="B35" s="68" t="s">
        <v>65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0" t="s">
        <v>66</v>
      </c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</row>
    <row r="36" spans="1:108" ht="15" customHeight="1">
      <c r="A36" s="34"/>
      <c r="B36" s="68" t="s">
        <v>67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0" t="s">
        <v>68</v>
      </c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</row>
    <row r="37" spans="1:108" ht="15" customHeight="1">
      <c r="A37" s="34"/>
      <c r="B37" s="69" t="s">
        <v>69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0" t="s">
        <v>70</v>
      </c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</row>
    <row r="38" spans="1:108" ht="15" customHeight="1">
      <c r="A38" s="34"/>
      <c r="B38" s="69" t="s">
        <v>71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0" t="s">
        <v>72</v>
      </c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</row>
    <row r="39" spans="1:108" ht="15" customHeight="1">
      <c r="A39" s="34"/>
      <c r="B39" s="68" t="s">
        <v>73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0" t="s">
        <v>74</v>
      </c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</row>
    <row r="40" spans="1:108" ht="15" customHeight="1">
      <c r="A40" s="34"/>
      <c r="B40" s="68" t="s">
        <v>75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0" t="s">
        <v>76</v>
      </c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</row>
    <row r="41" spans="1:108" ht="15" customHeight="1">
      <c r="A41" s="34"/>
      <c r="B41" s="69" t="s">
        <v>77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0" t="s">
        <v>78</v>
      </c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</row>
    <row r="42" spans="1:108" ht="15" customHeight="1">
      <c r="A42" s="34"/>
      <c r="B42" s="68" t="s">
        <v>79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0" t="s">
        <v>80</v>
      </c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</row>
    <row r="43" spans="1:108" ht="15" customHeight="1">
      <c r="A43" s="34"/>
      <c r="B43" s="69" t="s">
        <v>81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0" t="s">
        <v>82</v>
      </c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</row>
    <row r="44" spans="1:108" ht="15" customHeight="1">
      <c r="A44" s="34"/>
      <c r="B44" s="69" t="s">
        <v>83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0" t="s">
        <v>84</v>
      </c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</row>
    <row r="45" spans="1:108" ht="15" customHeight="1">
      <c r="A45" s="34"/>
      <c r="B45" s="68" t="s">
        <v>85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0" t="s">
        <v>86</v>
      </c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</row>
    <row r="46" spans="1:108" ht="15" customHeight="1">
      <c r="A46" s="34"/>
      <c r="B46" s="66" t="s">
        <v>87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0" t="s">
        <v>88</v>
      </c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</row>
    <row r="47" spans="1:108" ht="15" customHeight="1">
      <c r="A47" s="34"/>
      <c r="B47" s="66" t="s">
        <v>89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0" t="s">
        <v>90</v>
      </c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</row>
    <row r="48" spans="1:108" ht="15" customHeight="1">
      <c r="A48" s="39"/>
      <c r="B48" s="70" t="s">
        <v>91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57" t="s">
        <v>92</v>
      </c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65">
        <v>2617784</v>
      </c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>
        <f>1486882*1.1</f>
        <v>1635570.2000000002</v>
      </c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</row>
    <row r="49" spans="1:108" ht="15.75" customHeight="1">
      <c r="A49" s="40"/>
      <c r="B49" s="71" t="s">
        <v>93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2" t="s">
        <v>94</v>
      </c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</row>
    <row r="50" spans="1:108" ht="15.75" customHeight="1">
      <c r="A50" s="41"/>
      <c r="B50" s="74" t="s">
        <v>95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5" t="s">
        <v>96</v>
      </c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6">
        <f>BW48+BW49</f>
        <v>2617784</v>
      </c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7">
        <f>CN48+CN49</f>
        <v>1635570.2000000002</v>
      </c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</row>
    <row r="51" spans="1:108" ht="15" customHeight="1">
      <c r="A51" s="42"/>
      <c r="B51" s="78" t="s">
        <v>97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9" t="s">
        <v>98</v>
      </c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80">
        <f>BW50-CN50</f>
        <v>982213.7999999998</v>
      </c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</row>
    <row r="52" spans="1:108" ht="1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</row>
    <row r="53" spans="1:108" ht="15">
      <c r="A53" s="43"/>
      <c r="B53" s="43" t="s">
        <v>99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</row>
    <row r="54" spans="1:108" ht="15">
      <c r="A54" s="43"/>
      <c r="B54" s="43" t="s">
        <v>100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</row>
    <row r="55" spans="1:108" ht="15">
      <c r="A55" s="43"/>
      <c r="B55" s="43" t="s">
        <v>101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</row>
    <row r="56" spans="1:108" ht="28.5" customHeight="1">
      <c r="A56" s="43"/>
      <c r="B56" s="82" t="s">
        <v>102</v>
      </c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</row>
    <row r="57" spans="1:108" ht="24" customHeight="1">
      <c r="A57" s="43"/>
      <c r="B57" s="82" t="s">
        <v>103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</row>
    <row r="58" spans="1:108" ht="27" customHeight="1">
      <c r="A58" s="43"/>
      <c r="B58" s="82" t="s">
        <v>104</v>
      </c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</row>
  </sheetData>
  <sheetProtection selectLockedCells="1" selectUnlockedCells="1"/>
  <mergeCells count="137">
    <mergeCell ref="B58:DD58"/>
    <mergeCell ref="B51:BI51"/>
    <mergeCell ref="BJ51:BV51"/>
    <mergeCell ref="BW51:CM51"/>
    <mergeCell ref="CN51:DD51"/>
    <mergeCell ref="B56:DD56"/>
    <mergeCell ref="B57:DD57"/>
    <mergeCell ref="B49:BI49"/>
    <mergeCell ref="BJ49:BV49"/>
    <mergeCell ref="BW49:CM49"/>
    <mergeCell ref="CN49:DD49"/>
    <mergeCell ref="B50:BI50"/>
    <mergeCell ref="BJ50:BV50"/>
    <mergeCell ref="BW50:CM50"/>
    <mergeCell ref="CN50:DD50"/>
    <mergeCell ref="B47:BI47"/>
    <mergeCell ref="BJ47:BV47"/>
    <mergeCell ref="BW47:CM47"/>
    <mergeCell ref="CN47:DD47"/>
    <mergeCell ref="B48:BI48"/>
    <mergeCell ref="BJ48:BV48"/>
    <mergeCell ref="BW48:CM48"/>
    <mergeCell ref="CN48:DD48"/>
    <mergeCell ref="B45:BI45"/>
    <mergeCell ref="BJ45:BV45"/>
    <mergeCell ref="BW45:CM45"/>
    <mergeCell ref="CN45:DD45"/>
    <mergeCell ref="B46:BI46"/>
    <mergeCell ref="BJ46:BV46"/>
    <mergeCell ref="BW46:CM46"/>
    <mergeCell ref="CN46:DD46"/>
    <mergeCell ref="B43:BI43"/>
    <mergeCell ref="BJ43:BV43"/>
    <mergeCell ref="BW43:CM43"/>
    <mergeCell ref="CN43:DD43"/>
    <mergeCell ref="B44:BI44"/>
    <mergeCell ref="BJ44:BV44"/>
    <mergeCell ref="BW44:CM44"/>
    <mergeCell ref="CN44:DD44"/>
    <mergeCell ref="B41:BI41"/>
    <mergeCell ref="BJ41:BV41"/>
    <mergeCell ref="BW41:CM41"/>
    <mergeCell ref="CN41:DD41"/>
    <mergeCell ref="B42:BI42"/>
    <mergeCell ref="BJ42:BV42"/>
    <mergeCell ref="BW42:CM42"/>
    <mergeCell ref="CN42:DD42"/>
    <mergeCell ref="B39:BI39"/>
    <mergeCell ref="BJ39:BV39"/>
    <mergeCell ref="BW39:CM39"/>
    <mergeCell ref="CN39:DD39"/>
    <mergeCell ref="B40:BI40"/>
    <mergeCell ref="BJ40:BV40"/>
    <mergeCell ref="BW40:CM40"/>
    <mergeCell ref="CN40:DD40"/>
    <mergeCell ref="B37:BI37"/>
    <mergeCell ref="BJ37:BV37"/>
    <mergeCell ref="BW37:CM37"/>
    <mergeCell ref="CN37:DD37"/>
    <mergeCell ref="B38:BI38"/>
    <mergeCell ref="BJ38:BV38"/>
    <mergeCell ref="BW38:CM38"/>
    <mergeCell ref="CN38:DD38"/>
    <mergeCell ref="B35:BI35"/>
    <mergeCell ref="BJ35:BV35"/>
    <mergeCell ref="BW35:CM35"/>
    <mergeCell ref="CN35:DD35"/>
    <mergeCell ref="B36:BI36"/>
    <mergeCell ref="BJ36:BV36"/>
    <mergeCell ref="BW36:CM36"/>
    <mergeCell ref="CN36:DD36"/>
    <mergeCell ref="B33:BI33"/>
    <mergeCell ref="BJ33:BV33"/>
    <mergeCell ref="BW33:CM33"/>
    <mergeCell ref="CN33:DD33"/>
    <mergeCell ref="B34:BI34"/>
    <mergeCell ref="BJ34:BV34"/>
    <mergeCell ref="BW34:CM34"/>
    <mergeCell ref="CN34:DD34"/>
    <mergeCell ref="B31:BI31"/>
    <mergeCell ref="BJ31:BV31"/>
    <mergeCell ref="BW31:CM31"/>
    <mergeCell ref="CN31:DD31"/>
    <mergeCell ref="B32:BI32"/>
    <mergeCell ref="BJ32:BV32"/>
    <mergeCell ref="BW32:CM32"/>
    <mergeCell ref="CN32:DD32"/>
    <mergeCell ref="B29:BI29"/>
    <mergeCell ref="BJ29:BV29"/>
    <mergeCell ref="BW29:CM29"/>
    <mergeCell ref="CN29:DD29"/>
    <mergeCell ref="B30:BI30"/>
    <mergeCell ref="BJ30:BV30"/>
    <mergeCell ref="BW30:CM30"/>
    <mergeCell ref="CN30:DD30"/>
    <mergeCell ref="A27:BI27"/>
    <mergeCell ref="BJ27:BV27"/>
    <mergeCell ref="BW27:CM27"/>
    <mergeCell ref="CN27:DD27"/>
    <mergeCell ref="B28:BI28"/>
    <mergeCell ref="BJ28:BV28"/>
    <mergeCell ref="BW28:CM28"/>
    <mergeCell ref="CN28:DD28"/>
    <mergeCell ref="B21:BI21"/>
    <mergeCell ref="BJ21:BV21"/>
    <mergeCell ref="BW21:DD21"/>
    <mergeCell ref="A23:DD23"/>
    <mergeCell ref="A25:BI26"/>
    <mergeCell ref="BJ25:BV26"/>
    <mergeCell ref="BW25:CM25"/>
    <mergeCell ref="CN25:DD25"/>
    <mergeCell ref="BW26:CM26"/>
    <mergeCell ref="CN26:DD26"/>
    <mergeCell ref="B19:BI19"/>
    <mergeCell ref="BJ19:BV19"/>
    <mergeCell ref="BW19:DD19"/>
    <mergeCell ref="B20:BI20"/>
    <mergeCell ref="BJ20:BV20"/>
    <mergeCell ref="BW20:DD20"/>
    <mergeCell ref="B17:BI17"/>
    <mergeCell ref="BJ17:BV17"/>
    <mergeCell ref="BW17:DD17"/>
    <mergeCell ref="B18:BI18"/>
    <mergeCell ref="BJ18:BV18"/>
    <mergeCell ref="BW18:DD18"/>
    <mergeCell ref="BL11:DD11"/>
    <mergeCell ref="A13:DD13"/>
    <mergeCell ref="A15:BI16"/>
    <mergeCell ref="BJ15:BV16"/>
    <mergeCell ref="BW15:DD15"/>
    <mergeCell ref="BW16:DD16"/>
    <mergeCell ref="A4:DD4"/>
    <mergeCell ref="A5:DD5"/>
    <mergeCell ref="A6:DD6"/>
    <mergeCell ref="A7:DD7"/>
    <mergeCell ref="AX8:BH8"/>
    <mergeCell ref="BL10:DD10"/>
  </mergeCells>
  <printOptions/>
  <pageMargins left="0.7875" right="0.31527777777777777" top="0.5902777777777778" bottom="0.39375" header="0.19652777777777777" footer="0.5118110236220472"/>
  <pageSetup fitToHeight="1" fitToWidth="1" horizontalDpi="300" verticalDpi="300" orientation="portrait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zoomScaleSheetLayoutView="100" zoomScalePageLayoutView="0" workbookViewId="0" topLeftCell="A4">
      <selection activeCell="DK27" sqref="DK27"/>
    </sheetView>
  </sheetViews>
  <sheetFormatPr defaultColWidth="0.875" defaultRowHeight="12.75"/>
  <cols>
    <col min="1" max="86" width="0.875" style="35" customWidth="1"/>
    <col min="87" max="87" width="1.12109375" style="35" customWidth="1"/>
    <col min="88" max="16384" width="0.875" style="35" customWidth="1"/>
  </cols>
  <sheetData>
    <row r="1" spans="1:256" s="31" customFormat="1" ht="23.25" customHeight="1">
      <c r="A1" s="35"/>
      <c r="B1" s="52" t="s">
        <v>105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3" spans="1:256" s="32" customFormat="1" ht="12.75" customHeight="1">
      <c r="A3" s="83" t="s">
        <v>46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62" t="s">
        <v>32</v>
      </c>
      <c r="AW3" s="62"/>
      <c r="AX3" s="62"/>
      <c r="AY3" s="62"/>
      <c r="AZ3" s="62"/>
      <c r="BA3" s="62"/>
      <c r="BB3" s="62"/>
      <c r="BC3" s="62"/>
      <c r="BD3" s="61" t="s">
        <v>106</v>
      </c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54" t="s">
        <v>107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</row>
    <row r="4" spans="1:256" s="44" customFormat="1" ht="115.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62"/>
      <c r="AW4" s="62"/>
      <c r="AX4" s="62"/>
      <c r="AY4" s="62"/>
      <c r="AZ4" s="62"/>
      <c r="BA4" s="62"/>
      <c r="BB4" s="62"/>
      <c r="BC4" s="62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84" t="s">
        <v>108</v>
      </c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 t="s">
        <v>109</v>
      </c>
      <c r="CB4" s="84"/>
      <c r="CC4" s="84"/>
      <c r="CD4" s="84"/>
      <c r="CE4" s="84"/>
      <c r="CF4" s="84"/>
      <c r="CG4" s="84"/>
      <c r="CH4" s="84"/>
      <c r="CI4" s="84"/>
      <c r="CJ4" s="84" t="s">
        <v>110</v>
      </c>
      <c r="CK4" s="84"/>
      <c r="CL4" s="84"/>
      <c r="CM4" s="84"/>
      <c r="CN4" s="84"/>
      <c r="CO4" s="84"/>
      <c r="CP4" s="84"/>
      <c r="CQ4" s="84"/>
      <c r="CR4" s="84"/>
      <c r="CS4" s="84" t="s">
        <v>111</v>
      </c>
      <c r="CT4" s="84"/>
      <c r="CU4" s="84"/>
      <c r="CV4" s="84"/>
      <c r="CW4" s="84"/>
      <c r="CX4" s="84"/>
      <c r="CY4" s="84"/>
      <c r="CZ4" s="84"/>
      <c r="DA4" s="84"/>
      <c r="DB4" s="84" t="s">
        <v>112</v>
      </c>
      <c r="DC4" s="84"/>
      <c r="DD4" s="84"/>
      <c r="DE4" s="84"/>
      <c r="DF4" s="84"/>
      <c r="DG4" s="84"/>
      <c r="DH4" s="84"/>
      <c r="DI4" s="84"/>
      <c r="DJ4" s="84"/>
      <c r="DK4" s="84" t="s">
        <v>113</v>
      </c>
      <c r="DL4" s="84"/>
      <c r="DM4" s="84"/>
      <c r="DN4" s="84"/>
      <c r="DO4" s="84"/>
      <c r="DP4" s="84"/>
      <c r="DQ4" s="84"/>
      <c r="DR4" s="84"/>
      <c r="DS4" s="84"/>
      <c r="DT4" s="84"/>
      <c r="DU4" s="84" t="s">
        <v>114</v>
      </c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 t="s">
        <v>115</v>
      </c>
      <c r="EK4" s="84"/>
      <c r="EL4" s="84"/>
      <c r="EM4" s="84"/>
      <c r="EN4" s="84"/>
      <c r="EO4" s="84"/>
      <c r="EP4" s="84"/>
      <c r="EQ4" s="84"/>
      <c r="ER4" s="84"/>
      <c r="ES4" s="84" t="s">
        <v>116</v>
      </c>
      <c r="ET4" s="84"/>
      <c r="EU4" s="84"/>
      <c r="EV4" s="84"/>
      <c r="EW4" s="84"/>
      <c r="EX4" s="84"/>
      <c r="EY4" s="84"/>
      <c r="EZ4" s="84"/>
      <c r="FA4" s="84"/>
      <c r="FB4" s="84"/>
      <c r="FC4" s="84" t="s">
        <v>117</v>
      </c>
      <c r="FD4" s="84"/>
      <c r="FE4" s="84"/>
      <c r="FF4" s="84"/>
      <c r="FG4" s="84"/>
      <c r="FH4" s="84"/>
      <c r="FI4" s="84"/>
      <c r="FJ4" s="84"/>
      <c r="FK4" s="84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</row>
    <row r="5" spans="1:256" s="38" customFormat="1" ht="12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62"/>
      <c r="AW5" s="62"/>
      <c r="AX5" s="62"/>
      <c r="AY5" s="62"/>
      <c r="AZ5" s="62"/>
      <c r="BA5" s="62"/>
      <c r="BB5" s="62"/>
      <c r="BC5" s="62"/>
      <c r="BD5" s="64">
        <v>1</v>
      </c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>
        <v>2</v>
      </c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>
        <v>3</v>
      </c>
      <c r="CB5" s="64"/>
      <c r="CC5" s="64"/>
      <c r="CD5" s="64"/>
      <c r="CE5" s="64"/>
      <c r="CF5" s="64"/>
      <c r="CG5" s="64"/>
      <c r="CH5" s="64"/>
      <c r="CI5" s="64"/>
      <c r="CJ5" s="64">
        <v>4</v>
      </c>
      <c r="CK5" s="64"/>
      <c r="CL5" s="64"/>
      <c r="CM5" s="64"/>
      <c r="CN5" s="64"/>
      <c r="CO5" s="64"/>
      <c r="CP5" s="64"/>
      <c r="CQ5" s="64"/>
      <c r="CR5" s="64"/>
      <c r="CS5" s="64">
        <v>5</v>
      </c>
      <c r="CT5" s="64"/>
      <c r="CU5" s="64"/>
      <c r="CV5" s="64"/>
      <c r="CW5" s="64"/>
      <c r="CX5" s="64"/>
      <c r="CY5" s="64"/>
      <c r="CZ5" s="64"/>
      <c r="DA5" s="64"/>
      <c r="DB5" s="64">
        <v>6</v>
      </c>
      <c r="DC5" s="64"/>
      <c r="DD5" s="64"/>
      <c r="DE5" s="64"/>
      <c r="DF5" s="64"/>
      <c r="DG5" s="64"/>
      <c r="DH5" s="64"/>
      <c r="DI5" s="64"/>
      <c r="DJ5" s="64"/>
      <c r="DK5" s="64">
        <v>7</v>
      </c>
      <c r="DL5" s="64"/>
      <c r="DM5" s="64"/>
      <c r="DN5" s="64"/>
      <c r="DO5" s="64"/>
      <c r="DP5" s="64"/>
      <c r="DQ5" s="64"/>
      <c r="DR5" s="64"/>
      <c r="DS5" s="64"/>
      <c r="DT5" s="64"/>
      <c r="DU5" s="64">
        <v>8</v>
      </c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>
        <v>9</v>
      </c>
      <c r="EK5" s="64"/>
      <c r="EL5" s="64"/>
      <c r="EM5" s="64"/>
      <c r="EN5" s="64"/>
      <c r="EO5" s="64"/>
      <c r="EP5" s="64"/>
      <c r="EQ5" s="64"/>
      <c r="ER5" s="64"/>
      <c r="ES5" s="64">
        <v>10</v>
      </c>
      <c r="ET5" s="64"/>
      <c r="EU5" s="64"/>
      <c r="EV5" s="64"/>
      <c r="EW5" s="64"/>
      <c r="EX5" s="64"/>
      <c r="EY5" s="64"/>
      <c r="EZ5" s="64"/>
      <c r="FA5" s="64"/>
      <c r="FB5" s="64"/>
      <c r="FC5" s="64">
        <v>11</v>
      </c>
      <c r="FD5" s="64"/>
      <c r="FE5" s="64"/>
      <c r="FF5" s="64"/>
      <c r="FG5" s="64"/>
      <c r="FH5" s="64"/>
      <c r="FI5" s="64"/>
      <c r="FJ5" s="64"/>
      <c r="FK5" s="64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</row>
    <row r="6" spans="1:167" ht="12.75">
      <c r="A6" s="39"/>
      <c r="B6" s="85" t="s">
        <v>49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57" t="s">
        <v>50</v>
      </c>
      <c r="AW6" s="57"/>
      <c r="AX6" s="57"/>
      <c r="AY6" s="57"/>
      <c r="AZ6" s="57"/>
      <c r="BA6" s="57"/>
      <c r="BB6" s="57"/>
      <c r="BC6" s="57"/>
      <c r="BD6" s="65" t="e">
        <f>SUM(BO6:FK6)</f>
        <v>#REF!</v>
      </c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 t="e">
        <f>SUM(CA7:CA10)</f>
        <v>#REF!</v>
      </c>
      <c r="CB6" s="65"/>
      <c r="CC6" s="65"/>
      <c r="CD6" s="65"/>
      <c r="CE6" s="65"/>
      <c r="CF6" s="65"/>
      <c r="CG6" s="65"/>
      <c r="CH6" s="65"/>
      <c r="CI6" s="65"/>
      <c r="CJ6" s="65" t="e">
        <f>SUM(CJ7:CJ10)</f>
        <v>#REF!</v>
      </c>
      <c r="CK6" s="65"/>
      <c r="CL6" s="65"/>
      <c r="CM6" s="65"/>
      <c r="CN6" s="65"/>
      <c r="CO6" s="65"/>
      <c r="CP6" s="65"/>
      <c r="CQ6" s="65"/>
      <c r="CR6" s="65"/>
      <c r="CS6" s="65" t="e">
        <f>SUM(CS7:CS10)</f>
        <v>#REF!</v>
      </c>
      <c r="CT6" s="65"/>
      <c r="CU6" s="65"/>
      <c r="CV6" s="65"/>
      <c r="CW6" s="65"/>
      <c r="CX6" s="65"/>
      <c r="CY6" s="65"/>
      <c r="CZ6" s="65"/>
      <c r="DA6" s="65"/>
      <c r="DB6" s="65" t="e">
        <f>SUM(DB7:DB10)</f>
        <v>#REF!</v>
      </c>
      <c r="DC6" s="65"/>
      <c r="DD6" s="65"/>
      <c r="DE6" s="65"/>
      <c r="DF6" s="65"/>
      <c r="DG6" s="65"/>
      <c r="DH6" s="65"/>
      <c r="DI6" s="65"/>
      <c r="DJ6" s="65"/>
      <c r="DK6" s="65" t="e">
        <f>SUM(DK7:DK10)</f>
        <v>#REF!</v>
      </c>
      <c r="DL6" s="65"/>
      <c r="DM6" s="65"/>
      <c r="DN6" s="65"/>
      <c r="DO6" s="65"/>
      <c r="DP6" s="65"/>
      <c r="DQ6" s="65"/>
      <c r="DR6" s="65"/>
      <c r="DS6" s="65"/>
      <c r="DT6" s="65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65" t="e">
        <f>SUM(ES7:ES10)</f>
        <v>#REF!</v>
      </c>
      <c r="ET6" s="65"/>
      <c r="EU6" s="65"/>
      <c r="EV6" s="65"/>
      <c r="EW6" s="65"/>
      <c r="EX6" s="65"/>
      <c r="EY6" s="65"/>
      <c r="EZ6" s="65"/>
      <c r="FA6" s="65"/>
      <c r="FB6" s="65"/>
      <c r="FC6" s="54"/>
      <c r="FD6" s="54"/>
      <c r="FE6" s="54"/>
      <c r="FF6" s="54"/>
      <c r="FG6" s="54"/>
      <c r="FH6" s="54"/>
      <c r="FI6" s="54"/>
      <c r="FJ6" s="54"/>
      <c r="FK6" s="54"/>
    </row>
    <row r="7" spans="1:167" ht="12.75" customHeight="1">
      <c r="A7" s="45"/>
      <c r="B7" s="86" t="s">
        <v>51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60" t="s">
        <v>52</v>
      </c>
      <c r="AW7" s="60"/>
      <c r="AX7" s="60"/>
      <c r="AY7" s="60"/>
      <c r="AZ7" s="60"/>
      <c r="BA7" s="60"/>
      <c r="BB7" s="60"/>
      <c r="BC7" s="60"/>
      <c r="BD7" s="67" t="e">
        <f>SUM(BO7:FK7)</f>
        <v>#REF!</v>
      </c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 t="e">
        <f>#REF!*1.1</f>
        <v>#REF!</v>
      </c>
      <c r="CB7" s="67"/>
      <c r="CC7" s="67"/>
      <c r="CD7" s="67"/>
      <c r="CE7" s="67"/>
      <c r="CF7" s="67"/>
      <c r="CG7" s="67"/>
      <c r="CH7" s="67"/>
      <c r="CI7" s="67"/>
      <c r="CJ7" s="67" t="e">
        <f>#REF!*1.1</f>
        <v>#REF!</v>
      </c>
      <c r="CK7" s="67"/>
      <c r="CL7" s="67"/>
      <c r="CM7" s="67"/>
      <c r="CN7" s="67"/>
      <c r="CO7" s="67"/>
      <c r="CP7" s="67"/>
      <c r="CQ7" s="67"/>
      <c r="CR7" s="67"/>
      <c r="CS7" s="67" t="e">
        <f>#REF!*1.1</f>
        <v>#REF!</v>
      </c>
      <c r="CT7" s="67"/>
      <c r="CU7" s="67"/>
      <c r="CV7" s="67"/>
      <c r="CW7" s="67"/>
      <c r="CX7" s="67"/>
      <c r="CY7" s="67"/>
      <c r="CZ7" s="67"/>
      <c r="DA7" s="67"/>
      <c r="DB7" s="67" t="e">
        <f>#REF!*1.1</f>
        <v>#REF!</v>
      </c>
      <c r="DC7" s="67"/>
      <c r="DD7" s="67"/>
      <c r="DE7" s="67"/>
      <c r="DF7" s="67"/>
      <c r="DG7" s="67"/>
      <c r="DH7" s="67"/>
      <c r="DI7" s="67"/>
      <c r="DJ7" s="67"/>
      <c r="DK7" s="67" t="e">
        <f>#REF!*1.1</f>
        <v>#REF!</v>
      </c>
      <c r="DL7" s="67"/>
      <c r="DM7" s="67"/>
      <c r="DN7" s="67"/>
      <c r="DO7" s="67"/>
      <c r="DP7" s="67"/>
      <c r="DQ7" s="67"/>
      <c r="DR7" s="67"/>
      <c r="DS7" s="67"/>
      <c r="DT7" s="6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67" t="e">
        <f>#REF!*1.1</f>
        <v>#REF!</v>
      </c>
      <c r="ET7" s="67"/>
      <c r="EU7" s="67"/>
      <c r="EV7" s="67"/>
      <c r="EW7" s="67"/>
      <c r="EX7" s="67"/>
      <c r="EY7" s="67"/>
      <c r="EZ7" s="67"/>
      <c r="FA7" s="67"/>
      <c r="FB7" s="67"/>
      <c r="FC7" s="55"/>
      <c r="FD7" s="55"/>
      <c r="FE7" s="55"/>
      <c r="FF7" s="55"/>
      <c r="FG7" s="55"/>
      <c r="FH7" s="55"/>
      <c r="FI7" s="55"/>
      <c r="FJ7" s="55"/>
      <c r="FK7" s="55"/>
    </row>
    <row r="8" spans="1:167" ht="12.75" customHeight="1">
      <c r="A8" s="34"/>
      <c r="B8" s="66" t="s">
        <v>53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0" t="s">
        <v>54</v>
      </c>
      <c r="AW8" s="60"/>
      <c r="AX8" s="60"/>
      <c r="AY8" s="60"/>
      <c r="AZ8" s="60"/>
      <c r="BA8" s="60"/>
      <c r="BB8" s="60"/>
      <c r="BC8" s="60"/>
      <c r="BD8" s="67" t="e">
        <f>SUM(BO8:FK8)</f>
        <v>#REF!</v>
      </c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>
        <v>0</v>
      </c>
      <c r="CB8" s="67"/>
      <c r="CC8" s="67"/>
      <c r="CD8" s="67"/>
      <c r="CE8" s="67"/>
      <c r="CF8" s="67"/>
      <c r="CG8" s="67"/>
      <c r="CH8" s="67"/>
      <c r="CI8" s="67"/>
      <c r="CJ8" s="67" t="e">
        <f>#REF!*1.1</f>
        <v>#REF!</v>
      </c>
      <c r="CK8" s="67"/>
      <c r="CL8" s="67"/>
      <c r="CM8" s="67"/>
      <c r="CN8" s="67"/>
      <c r="CO8" s="67"/>
      <c r="CP8" s="67"/>
      <c r="CQ8" s="67"/>
      <c r="CR8" s="67"/>
      <c r="CS8" s="67" t="e">
        <f>#REF!*1.1</f>
        <v>#REF!</v>
      </c>
      <c r="CT8" s="67"/>
      <c r="CU8" s="67"/>
      <c r="CV8" s="67"/>
      <c r="CW8" s="67"/>
      <c r="CX8" s="67"/>
      <c r="CY8" s="67"/>
      <c r="CZ8" s="67"/>
      <c r="DA8" s="67"/>
      <c r="DB8" s="67" t="e">
        <f>#REF!*1.1</f>
        <v>#REF!</v>
      </c>
      <c r="DC8" s="67"/>
      <c r="DD8" s="67"/>
      <c r="DE8" s="67"/>
      <c r="DF8" s="67"/>
      <c r="DG8" s="67"/>
      <c r="DH8" s="67"/>
      <c r="DI8" s="67"/>
      <c r="DJ8" s="67"/>
      <c r="DK8" s="67" t="e">
        <f>#REF!*1.1</f>
        <v>#REF!</v>
      </c>
      <c r="DL8" s="67"/>
      <c r="DM8" s="67"/>
      <c r="DN8" s="67"/>
      <c r="DO8" s="67"/>
      <c r="DP8" s="67"/>
      <c r="DQ8" s="67"/>
      <c r="DR8" s="67"/>
      <c r="DS8" s="67"/>
      <c r="DT8" s="6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67" t="e">
        <f>#REF!*1.1</f>
        <v>#REF!</v>
      </c>
      <c r="ET8" s="67"/>
      <c r="EU8" s="67"/>
      <c r="EV8" s="67"/>
      <c r="EW8" s="67"/>
      <c r="EX8" s="67"/>
      <c r="EY8" s="67"/>
      <c r="EZ8" s="67"/>
      <c r="FA8" s="67"/>
      <c r="FB8" s="67"/>
      <c r="FC8" s="55"/>
      <c r="FD8" s="55"/>
      <c r="FE8" s="55"/>
      <c r="FF8" s="55"/>
      <c r="FG8" s="55"/>
      <c r="FH8" s="55"/>
      <c r="FI8" s="55"/>
      <c r="FJ8" s="55"/>
      <c r="FK8" s="55"/>
    </row>
    <row r="9" spans="1:167" ht="12.75" customHeight="1">
      <c r="A9" s="34"/>
      <c r="B9" s="66" t="s">
        <v>118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0" t="s">
        <v>56</v>
      </c>
      <c r="AW9" s="60"/>
      <c r="AX9" s="60"/>
      <c r="AY9" s="60"/>
      <c r="AZ9" s="60"/>
      <c r="BA9" s="60"/>
      <c r="BB9" s="60"/>
      <c r="BC9" s="60"/>
      <c r="BD9" s="67" t="e">
        <f>SUM(BO9:FK9)</f>
        <v>#REF!</v>
      </c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 t="e">
        <f>#REF!*1.1</f>
        <v>#REF!</v>
      </c>
      <c r="CB9" s="67"/>
      <c r="CC9" s="67"/>
      <c r="CD9" s="67"/>
      <c r="CE9" s="67"/>
      <c r="CF9" s="67"/>
      <c r="CG9" s="67"/>
      <c r="CH9" s="67"/>
      <c r="CI9" s="67"/>
      <c r="CJ9" s="67" t="e">
        <f>#REF!*1.1</f>
        <v>#REF!</v>
      </c>
      <c r="CK9" s="67"/>
      <c r="CL9" s="67"/>
      <c r="CM9" s="67"/>
      <c r="CN9" s="67"/>
      <c r="CO9" s="67"/>
      <c r="CP9" s="67"/>
      <c r="CQ9" s="67"/>
      <c r="CR9" s="67"/>
      <c r="CS9" s="67" t="e">
        <f>#REF!*1.1</f>
        <v>#REF!</v>
      </c>
      <c r="CT9" s="67"/>
      <c r="CU9" s="67"/>
      <c r="CV9" s="67"/>
      <c r="CW9" s="67"/>
      <c r="CX9" s="67"/>
      <c r="CY9" s="67"/>
      <c r="CZ9" s="67"/>
      <c r="DA9" s="67"/>
      <c r="DB9" s="67" t="e">
        <f>#REF!*1.1</f>
        <v>#REF!</v>
      </c>
      <c r="DC9" s="67"/>
      <c r="DD9" s="67"/>
      <c r="DE9" s="67"/>
      <c r="DF9" s="67"/>
      <c r="DG9" s="67"/>
      <c r="DH9" s="67"/>
      <c r="DI9" s="67"/>
      <c r="DJ9" s="67"/>
      <c r="DK9" s="67" t="e">
        <f>#REF!*1.1</f>
        <v>#REF!</v>
      </c>
      <c r="DL9" s="67"/>
      <c r="DM9" s="67"/>
      <c r="DN9" s="67"/>
      <c r="DO9" s="67"/>
      <c r="DP9" s="67"/>
      <c r="DQ9" s="67"/>
      <c r="DR9" s="67"/>
      <c r="DS9" s="67"/>
      <c r="DT9" s="6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67" t="e">
        <f>#REF!*1.1</f>
        <v>#REF!</v>
      </c>
      <c r="ET9" s="67"/>
      <c r="EU9" s="67"/>
      <c r="EV9" s="67"/>
      <c r="EW9" s="67"/>
      <c r="EX9" s="67"/>
      <c r="EY9" s="67"/>
      <c r="EZ9" s="67"/>
      <c r="FA9" s="67"/>
      <c r="FB9" s="67"/>
      <c r="FC9" s="55"/>
      <c r="FD9" s="55"/>
      <c r="FE9" s="55"/>
      <c r="FF9" s="55"/>
      <c r="FG9" s="55"/>
      <c r="FH9" s="55"/>
      <c r="FI9" s="55"/>
      <c r="FJ9" s="55"/>
      <c r="FK9" s="55"/>
    </row>
    <row r="10" spans="1:167" ht="12.75">
      <c r="A10" s="34"/>
      <c r="B10" s="56" t="s">
        <v>57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60" t="s">
        <v>58</v>
      </c>
      <c r="AW10" s="60"/>
      <c r="AX10" s="60"/>
      <c r="AY10" s="60"/>
      <c r="AZ10" s="60"/>
      <c r="BA10" s="60"/>
      <c r="BB10" s="60"/>
      <c r="BC10" s="60"/>
      <c r="BD10" s="67" t="e">
        <f>SUM(BO10:FK10)</f>
        <v>#REF!</v>
      </c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 t="e">
        <f>#REF!*1.1</f>
        <v>#REF!</v>
      </c>
      <c r="CB10" s="67"/>
      <c r="CC10" s="67"/>
      <c r="CD10" s="67"/>
      <c r="CE10" s="67"/>
      <c r="CF10" s="67"/>
      <c r="CG10" s="67"/>
      <c r="CH10" s="67"/>
      <c r="CI10" s="67"/>
      <c r="CJ10" s="67" t="e">
        <f>#REF!*1.1</f>
        <v>#REF!</v>
      </c>
      <c r="CK10" s="67"/>
      <c r="CL10" s="67"/>
      <c r="CM10" s="67"/>
      <c r="CN10" s="67"/>
      <c r="CO10" s="67"/>
      <c r="CP10" s="67"/>
      <c r="CQ10" s="67"/>
      <c r="CR10" s="67"/>
      <c r="CS10" s="67" t="e">
        <f>#REF!*1.1</f>
        <v>#REF!</v>
      </c>
      <c r="CT10" s="67"/>
      <c r="CU10" s="67"/>
      <c r="CV10" s="67"/>
      <c r="CW10" s="67"/>
      <c r="CX10" s="67"/>
      <c r="CY10" s="67"/>
      <c r="CZ10" s="67"/>
      <c r="DA10" s="67"/>
      <c r="DB10" s="67" t="e">
        <f>#REF!*1.1</f>
        <v>#REF!</v>
      </c>
      <c r="DC10" s="67"/>
      <c r="DD10" s="67"/>
      <c r="DE10" s="67"/>
      <c r="DF10" s="67"/>
      <c r="DG10" s="67"/>
      <c r="DH10" s="67"/>
      <c r="DI10" s="67"/>
      <c r="DJ10" s="67"/>
      <c r="DK10" s="67" t="e">
        <f>#REF!*1.1</f>
        <v>#REF!</v>
      </c>
      <c r="DL10" s="67"/>
      <c r="DM10" s="67"/>
      <c r="DN10" s="67"/>
      <c r="DO10" s="67"/>
      <c r="DP10" s="67"/>
      <c r="DQ10" s="67"/>
      <c r="DR10" s="67"/>
      <c r="DS10" s="67"/>
      <c r="DT10" s="6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67" t="e">
        <f>#REF!*1.1</f>
        <v>#REF!</v>
      </c>
      <c r="ET10" s="67"/>
      <c r="EU10" s="67"/>
      <c r="EV10" s="67"/>
      <c r="EW10" s="67"/>
      <c r="EX10" s="67"/>
      <c r="EY10" s="67"/>
      <c r="EZ10" s="67"/>
      <c r="FA10" s="67"/>
      <c r="FB10" s="67"/>
      <c r="FC10" s="55"/>
      <c r="FD10" s="55"/>
      <c r="FE10" s="55"/>
      <c r="FF10" s="55"/>
      <c r="FG10" s="55"/>
      <c r="FH10" s="55"/>
      <c r="FI10" s="55"/>
      <c r="FJ10" s="55"/>
      <c r="FK10" s="55"/>
    </row>
    <row r="11" spans="1:256" s="33" customFormat="1" ht="12.75" customHeight="1">
      <c r="A11" s="34"/>
      <c r="B11" s="66" t="s">
        <v>59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0" t="s">
        <v>60</v>
      </c>
      <c r="AW11" s="60"/>
      <c r="AX11" s="60"/>
      <c r="AY11" s="60"/>
      <c r="AZ11" s="60"/>
      <c r="BA11" s="60"/>
      <c r="BB11" s="60"/>
      <c r="BC11" s="60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256" s="33" customFormat="1" ht="12.75" customHeight="1">
      <c r="A12" s="34"/>
      <c r="B12" s="66" t="s">
        <v>61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0" t="s">
        <v>62</v>
      </c>
      <c r="AW12" s="60"/>
      <c r="AX12" s="60"/>
      <c r="AY12" s="60"/>
      <c r="AZ12" s="60"/>
      <c r="BA12" s="60"/>
      <c r="BB12" s="60"/>
      <c r="BC12" s="60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</row>
    <row r="13" spans="1:167" ht="12.75" customHeight="1">
      <c r="A13" s="34"/>
      <c r="B13" s="68" t="s">
        <v>63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0" t="s">
        <v>64</v>
      </c>
      <c r="AW13" s="60"/>
      <c r="AX13" s="60"/>
      <c r="AY13" s="60"/>
      <c r="AZ13" s="60"/>
      <c r="BA13" s="60"/>
      <c r="BB13" s="60"/>
      <c r="BC13" s="60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55"/>
      <c r="FD13" s="55"/>
      <c r="FE13" s="55"/>
      <c r="FF13" s="55"/>
      <c r="FG13" s="55"/>
      <c r="FH13" s="55"/>
      <c r="FI13" s="55"/>
      <c r="FJ13" s="55"/>
      <c r="FK13" s="55"/>
    </row>
    <row r="14" spans="1:167" ht="12.75" customHeight="1">
      <c r="A14" s="34"/>
      <c r="B14" s="68" t="s">
        <v>65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0" t="s">
        <v>66</v>
      </c>
      <c r="AW14" s="60"/>
      <c r="AX14" s="60"/>
      <c r="AY14" s="60"/>
      <c r="AZ14" s="60"/>
      <c r="BA14" s="60"/>
      <c r="BB14" s="60"/>
      <c r="BC14" s="60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55"/>
      <c r="FD14" s="55"/>
      <c r="FE14" s="55"/>
      <c r="FF14" s="55"/>
      <c r="FG14" s="55"/>
      <c r="FH14" s="55"/>
      <c r="FI14" s="55"/>
      <c r="FJ14" s="55"/>
      <c r="FK14" s="55"/>
    </row>
    <row r="15" spans="1:167" ht="12.75" customHeight="1">
      <c r="A15" s="34"/>
      <c r="B15" s="68" t="s">
        <v>67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0" t="s">
        <v>68</v>
      </c>
      <c r="AW15" s="60"/>
      <c r="AX15" s="60"/>
      <c r="AY15" s="60"/>
      <c r="AZ15" s="60"/>
      <c r="BA15" s="60"/>
      <c r="BB15" s="60"/>
      <c r="BC15" s="60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55"/>
      <c r="FD15" s="55"/>
      <c r="FE15" s="55"/>
      <c r="FF15" s="55"/>
      <c r="FG15" s="55"/>
      <c r="FH15" s="55"/>
      <c r="FI15" s="55"/>
      <c r="FJ15" s="55"/>
      <c r="FK15" s="55"/>
    </row>
    <row r="16" spans="1:167" ht="12.75" customHeight="1">
      <c r="A16" s="34"/>
      <c r="B16" s="69" t="s">
        <v>69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0" t="s">
        <v>70</v>
      </c>
      <c r="AW16" s="60"/>
      <c r="AX16" s="60"/>
      <c r="AY16" s="60"/>
      <c r="AZ16" s="60"/>
      <c r="BA16" s="60"/>
      <c r="BB16" s="60"/>
      <c r="BC16" s="60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55"/>
      <c r="FD16" s="55"/>
      <c r="FE16" s="55"/>
      <c r="FF16" s="55"/>
      <c r="FG16" s="55"/>
      <c r="FH16" s="55"/>
      <c r="FI16" s="55"/>
      <c r="FJ16" s="55"/>
      <c r="FK16" s="55"/>
    </row>
    <row r="17" spans="1:256" s="33" customFormat="1" ht="12.75" customHeight="1">
      <c r="A17" s="34"/>
      <c r="B17" s="69" t="s">
        <v>71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0" t="s">
        <v>72</v>
      </c>
      <c r="AW17" s="60"/>
      <c r="AX17" s="60"/>
      <c r="AY17" s="60"/>
      <c r="AZ17" s="60"/>
      <c r="BA17" s="60"/>
      <c r="BB17" s="60"/>
      <c r="BC17" s="60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</row>
    <row r="18" spans="1:256" s="33" customFormat="1" ht="12.75" customHeight="1">
      <c r="A18" s="34"/>
      <c r="B18" s="68" t="s">
        <v>73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0" t="s">
        <v>74</v>
      </c>
      <c r="AW18" s="60"/>
      <c r="AX18" s="60"/>
      <c r="AY18" s="60"/>
      <c r="AZ18" s="60"/>
      <c r="BA18" s="60"/>
      <c r="BB18" s="60"/>
      <c r="BC18" s="60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</row>
    <row r="19" spans="1:256" s="33" customFormat="1" ht="12.75" customHeight="1">
      <c r="A19" s="34"/>
      <c r="B19" s="68" t="s">
        <v>75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0" t="s">
        <v>76</v>
      </c>
      <c r="AW19" s="60"/>
      <c r="AX19" s="60"/>
      <c r="AY19" s="60"/>
      <c r="AZ19" s="60"/>
      <c r="BA19" s="60"/>
      <c r="BB19" s="60"/>
      <c r="BC19" s="60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</row>
    <row r="20" spans="1:256" s="33" customFormat="1" ht="12.75" customHeight="1">
      <c r="A20" s="34"/>
      <c r="B20" s="69" t="s">
        <v>77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0" t="s">
        <v>78</v>
      </c>
      <c r="AW20" s="60"/>
      <c r="AX20" s="60"/>
      <c r="AY20" s="60"/>
      <c r="AZ20" s="60"/>
      <c r="BA20" s="60"/>
      <c r="BB20" s="60"/>
      <c r="BC20" s="60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</row>
    <row r="21" spans="1:256" s="33" customFormat="1" ht="12.75" customHeight="1">
      <c r="A21" s="34"/>
      <c r="B21" s="68" t="s">
        <v>79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0" t="s">
        <v>80</v>
      </c>
      <c r="AW21" s="60"/>
      <c r="AX21" s="60"/>
      <c r="AY21" s="60"/>
      <c r="AZ21" s="60"/>
      <c r="BA21" s="60"/>
      <c r="BB21" s="60"/>
      <c r="BC21" s="60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</row>
    <row r="22" spans="1:256" s="33" customFormat="1" ht="12.75" customHeight="1">
      <c r="A22" s="34"/>
      <c r="B22" s="69" t="s">
        <v>81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0" t="s">
        <v>82</v>
      </c>
      <c r="AW22" s="60"/>
      <c r="AX22" s="60"/>
      <c r="AY22" s="60"/>
      <c r="AZ22" s="60"/>
      <c r="BA22" s="60"/>
      <c r="BB22" s="60"/>
      <c r="BC22" s="60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</row>
    <row r="23" spans="1:256" s="33" customFormat="1" ht="12.75" customHeight="1">
      <c r="A23" s="34"/>
      <c r="B23" s="69" t="s">
        <v>83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0" t="s">
        <v>84</v>
      </c>
      <c r="AW23" s="60"/>
      <c r="AX23" s="60"/>
      <c r="AY23" s="60"/>
      <c r="AZ23" s="60"/>
      <c r="BA23" s="60"/>
      <c r="BB23" s="60"/>
      <c r="BC23" s="60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33" customFormat="1" ht="12.75" customHeight="1">
      <c r="A24" s="34"/>
      <c r="B24" s="68" t="s">
        <v>85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0" t="s">
        <v>86</v>
      </c>
      <c r="AW24" s="60"/>
      <c r="AX24" s="60"/>
      <c r="AY24" s="60"/>
      <c r="AZ24" s="60"/>
      <c r="BA24" s="60"/>
      <c r="BB24" s="60"/>
      <c r="BC24" s="60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33" customFormat="1" ht="12.75" customHeight="1">
      <c r="A25" s="34"/>
      <c r="B25" s="66" t="s">
        <v>87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0" t="s">
        <v>88</v>
      </c>
      <c r="AW25" s="60"/>
      <c r="AX25" s="60"/>
      <c r="AY25" s="60"/>
      <c r="AZ25" s="60"/>
      <c r="BA25" s="60"/>
      <c r="BB25" s="60"/>
      <c r="BC25" s="60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s="33" customFormat="1" ht="12.75" customHeight="1">
      <c r="A26" s="34"/>
      <c r="B26" s="66" t="s">
        <v>89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0" t="s">
        <v>90</v>
      </c>
      <c r="AW26" s="60"/>
      <c r="AX26" s="60"/>
      <c r="AY26" s="60"/>
      <c r="AZ26" s="60"/>
      <c r="BA26" s="60"/>
      <c r="BB26" s="60"/>
      <c r="BC26" s="60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167" ht="12.75" customHeight="1">
      <c r="A27" s="39"/>
      <c r="B27" s="70" t="s">
        <v>119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57" t="s">
        <v>92</v>
      </c>
      <c r="AW27" s="57"/>
      <c r="AX27" s="57"/>
      <c r="AY27" s="57"/>
      <c r="AZ27" s="57"/>
      <c r="BA27" s="57"/>
      <c r="BB27" s="57"/>
      <c r="BC27" s="57"/>
      <c r="BD27" s="65" t="e">
        <f>SUM(CA27:FB27)</f>
        <v>#REF!</v>
      </c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65" t="e">
        <f>#REF!*1.1</f>
        <v>#REF!</v>
      </c>
      <c r="CB27" s="65"/>
      <c r="CC27" s="65"/>
      <c r="CD27" s="65"/>
      <c r="CE27" s="65"/>
      <c r="CF27" s="65"/>
      <c r="CG27" s="65"/>
      <c r="CH27" s="65"/>
      <c r="CI27" s="65"/>
      <c r="CJ27" s="65">
        <v>724418</v>
      </c>
      <c r="CK27" s="65"/>
      <c r="CL27" s="65"/>
      <c r="CM27" s="65"/>
      <c r="CN27" s="65"/>
      <c r="CO27" s="65"/>
      <c r="CP27" s="65"/>
      <c r="CQ27" s="65"/>
      <c r="CR27" s="65"/>
      <c r="CS27" s="65" t="e">
        <f>#REF!*1.1</f>
        <v>#REF!</v>
      </c>
      <c r="CT27" s="65"/>
      <c r="CU27" s="65"/>
      <c r="CV27" s="65"/>
      <c r="CW27" s="65"/>
      <c r="CX27" s="65"/>
      <c r="CY27" s="65"/>
      <c r="CZ27" s="65"/>
      <c r="DA27" s="65"/>
      <c r="DB27" s="65" t="e">
        <f>#REF!*1.1</f>
        <v>#REF!</v>
      </c>
      <c r="DC27" s="65"/>
      <c r="DD27" s="65"/>
      <c r="DE27" s="65"/>
      <c r="DF27" s="65"/>
      <c r="DG27" s="65"/>
      <c r="DH27" s="65"/>
      <c r="DI27" s="65"/>
      <c r="DJ27" s="65"/>
      <c r="DK27" s="65" t="e">
        <f>#REF!*1.1+16471</f>
        <v>#REF!</v>
      </c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 t="e">
        <f>#REF!*1.1</f>
        <v>#REF!</v>
      </c>
      <c r="ET27" s="65"/>
      <c r="EU27" s="65"/>
      <c r="EV27" s="65"/>
      <c r="EW27" s="65"/>
      <c r="EX27" s="65"/>
      <c r="EY27" s="65"/>
      <c r="EZ27" s="65"/>
      <c r="FA27" s="65"/>
      <c r="FB27" s="65"/>
      <c r="FC27" s="90"/>
      <c r="FD27" s="90"/>
      <c r="FE27" s="90"/>
      <c r="FF27" s="90"/>
      <c r="FG27" s="90"/>
      <c r="FH27" s="90"/>
      <c r="FI27" s="90"/>
      <c r="FJ27" s="90"/>
      <c r="FK27" s="90"/>
    </row>
    <row r="28" spans="1:167" ht="12.75" customHeight="1">
      <c r="A28" s="46"/>
      <c r="B28" s="91" t="s">
        <v>120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2" t="s">
        <v>94</v>
      </c>
      <c r="AW28" s="92"/>
      <c r="AX28" s="92"/>
      <c r="AY28" s="92"/>
      <c r="AZ28" s="92"/>
      <c r="BA28" s="92"/>
      <c r="BB28" s="92"/>
      <c r="BC28" s="92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63"/>
      <c r="FD28" s="63"/>
      <c r="FE28" s="63"/>
      <c r="FF28" s="63"/>
      <c r="FG28" s="63"/>
      <c r="FH28" s="63"/>
      <c r="FI28" s="63"/>
      <c r="FJ28" s="63"/>
      <c r="FK28" s="63"/>
    </row>
    <row r="29" spans="1:256" s="37" customFormat="1" ht="12.75" customHeight="1">
      <c r="A29" s="61" t="s">
        <v>95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94" t="s">
        <v>96</v>
      </c>
      <c r="AW29" s="94"/>
      <c r="AX29" s="94"/>
      <c r="AY29" s="94"/>
      <c r="AZ29" s="94"/>
      <c r="BA29" s="94"/>
      <c r="BB29" s="94"/>
      <c r="BC29" s="94"/>
      <c r="BD29" s="93" t="e">
        <f>BD27+BD28</f>
        <v>#REF!</v>
      </c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</row>
  </sheetData>
  <sheetProtection selectLockedCells="1" selectUnlockedCells="1"/>
  <mergeCells count="338">
    <mergeCell ref="DU29:EI29"/>
    <mergeCell ref="EJ29:ER29"/>
    <mergeCell ref="ES29:FB29"/>
    <mergeCell ref="FC29:FK29"/>
    <mergeCell ref="FC28:FK28"/>
    <mergeCell ref="A29:AU29"/>
    <mergeCell ref="AV29:BC29"/>
    <mergeCell ref="BD29:BN29"/>
    <mergeCell ref="BO29:BZ29"/>
    <mergeCell ref="CA29:CI29"/>
    <mergeCell ref="CJ29:CR29"/>
    <mergeCell ref="CS29:DA29"/>
    <mergeCell ref="DB29:DJ29"/>
    <mergeCell ref="DK29:DT29"/>
    <mergeCell ref="CS28:DA28"/>
    <mergeCell ref="DB28:DJ28"/>
    <mergeCell ref="DK28:DT28"/>
    <mergeCell ref="DU28:EI28"/>
    <mergeCell ref="EJ28:ER28"/>
    <mergeCell ref="ES28:FB28"/>
    <mergeCell ref="DU27:EI27"/>
    <mergeCell ref="EJ27:ER27"/>
    <mergeCell ref="ES27:FB27"/>
    <mergeCell ref="FC27:FK27"/>
    <mergeCell ref="B28:AU28"/>
    <mergeCell ref="AV28:BC28"/>
    <mergeCell ref="BD28:BN28"/>
    <mergeCell ref="BO28:BZ28"/>
    <mergeCell ref="CA28:CI28"/>
    <mergeCell ref="CJ28:CR28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DB27:DJ27"/>
    <mergeCell ref="DK27:DT27"/>
    <mergeCell ref="CS26:DA26"/>
    <mergeCell ref="DB26:DJ26"/>
    <mergeCell ref="DK26:DT26"/>
    <mergeCell ref="DU26:EI26"/>
    <mergeCell ref="EJ26:ER26"/>
    <mergeCell ref="ES26:FB26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CJ26:CR26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DK25:DT25"/>
    <mergeCell ref="CS24:DA24"/>
    <mergeCell ref="DB24:DJ24"/>
    <mergeCell ref="DK24:DT24"/>
    <mergeCell ref="DU24:EI24"/>
    <mergeCell ref="EJ24:ER24"/>
    <mergeCell ref="ES24:FB24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CJ24:CR24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DK23:DT23"/>
    <mergeCell ref="CS22:DA22"/>
    <mergeCell ref="DB22:DJ22"/>
    <mergeCell ref="DK22:DT22"/>
    <mergeCell ref="DU22:EI22"/>
    <mergeCell ref="EJ22:ER22"/>
    <mergeCell ref="ES22:FB22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CJ22:CR22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DK21:DT21"/>
    <mergeCell ref="CS20:DA20"/>
    <mergeCell ref="DB20:DJ20"/>
    <mergeCell ref="DK20:DT20"/>
    <mergeCell ref="DU20:EI20"/>
    <mergeCell ref="EJ20:ER20"/>
    <mergeCell ref="ES20:FB20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CJ20:CR20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DB19:DJ19"/>
    <mergeCell ref="DK19:DT19"/>
    <mergeCell ref="CS18:DA18"/>
    <mergeCell ref="DB18:DJ18"/>
    <mergeCell ref="DK18:DT18"/>
    <mergeCell ref="DU18:EI18"/>
    <mergeCell ref="EJ18:ER18"/>
    <mergeCell ref="ES18:FB18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CJ18:CR18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DK17:DT17"/>
    <mergeCell ref="CS16:DA16"/>
    <mergeCell ref="DB16:DJ16"/>
    <mergeCell ref="DK16:DT16"/>
    <mergeCell ref="DU16:EI16"/>
    <mergeCell ref="EJ16:ER16"/>
    <mergeCell ref="ES16:FB16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CJ16:CR16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DB15:DJ15"/>
    <mergeCell ref="DK15:DT15"/>
    <mergeCell ref="CS14:DA14"/>
    <mergeCell ref="DB14:DJ14"/>
    <mergeCell ref="DK14:DT14"/>
    <mergeCell ref="DU14:EI14"/>
    <mergeCell ref="EJ14:ER14"/>
    <mergeCell ref="ES14:FB14"/>
    <mergeCell ref="DU13:EI13"/>
    <mergeCell ref="EJ13:ER13"/>
    <mergeCell ref="ES13:FB13"/>
    <mergeCell ref="FC13:FK13"/>
    <mergeCell ref="B14:AU14"/>
    <mergeCell ref="AV14:BC14"/>
    <mergeCell ref="BD14:BN14"/>
    <mergeCell ref="BO14:BZ14"/>
    <mergeCell ref="CA14:CI14"/>
    <mergeCell ref="CJ14:CR14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DK13:DT13"/>
    <mergeCell ref="CS12:DA12"/>
    <mergeCell ref="DB12:DJ12"/>
    <mergeCell ref="DK12:DT12"/>
    <mergeCell ref="DU12:EI12"/>
    <mergeCell ref="EJ12:ER12"/>
    <mergeCell ref="ES12:FB12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CJ12:CR12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DB11:DJ11"/>
    <mergeCell ref="DK11:DT11"/>
    <mergeCell ref="CS10:DA10"/>
    <mergeCell ref="DB10:DJ10"/>
    <mergeCell ref="DK10:DT10"/>
    <mergeCell ref="DU10:EI10"/>
    <mergeCell ref="EJ10:ER10"/>
    <mergeCell ref="ES10:FB10"/>
    <mergeCell ref="DU9:EI9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CJ10:CR10"/>
    <mergeCell ref="FC8:FK8"/>
    <mergeCell ref="B9:AU9"/>
    <mergeCell ref="AV9:BC9"/>
    <mergeCell ref="BD9:BN9"/>
    <mergeCell ref="BO9:BZ9"/>
    <mergeCell ref="CA9:CI9"/>
    <mergeCell ref="CJ9:CR9"/>
    <mergeCell ref="CS9:DA9"/>
    <mergeCell ref="DB9:DJ9"/>
    <mergeCell ref="DK9:DT9"/>
    <mergeCell ref="CS8:DA8"/>
    <mergeCell ref="DB8:DJ8"/>
    <mergeCell ref="DK8:DT8"/>
    <mergeCell ref="DU8:EI8"/>
    <mergeCell ref="EJ8:ER8"/>
    <mergeCell ref="ES8:FB8"/>
    <mergeCell ref="DU7:EI7"/>
    <mergeCell ref="EJ7:ER7"/>
    <mergeCell ref="ES7:FB7"/>
    <mergeCell ref="FC7:FK7"/>
    <mergeCell ref="B8:AU8"/>
    <mergeCell ref="AV8:BC8"/>
    <mergeCell ref="BD8:BN8"/>
    <mergeCell ref="BO8:BZ8"/>
    <mergeCell ref="CA8:CI8"/>
    <mergeCell ref="CJ8:CR8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CS6:DA6"/>
    <mergeCell ref="DB6:DJ6"/>
    <mergeCell ref="DK6:DT6"/>
    <mergeCell ref="DU6:EI6"/>
    <mergeCell ref="EJ6:ER6"/>
    <mergeCell ref="ES6:FB6"/>
    <mergeCell ref="B6:AU6"/>
    <mergeCell ref="AV6:BC6"/>
    <mergeCell ref="BD6:BN6"/>
    <mergeCell ref="BO6:BZ6"/>
    <mergeCell ref="CA6:CI6"/>
    <mergeCell ref="CJ6:CR6"/>
    <mergeCell ref="DB5:DJ5"/>
    <mergeCell ref="DK5:DT5"/>
    <mergeCell ref="DU5:EI5"/>
    <mergeCell ref="EJ5:ER5"/>
    <mergeCell ref="ES5:FB5"/>
    <mergeCell ref="FC5:FK5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  <mergeCell ref="B1:FJ1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</mergeCells>
  <printOptions/>
  <pageMargins left="0.39375" right="0.31527777777777777" top="0.7868055555555555" bottom="0.39375" header="0.19652777777777777" footer="0.5118110236220472"/>
  <pageSetup fitToHeight="1" fitToWidth="1"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D58"/>
  <sheetViews>
    <sheetView zoomScaleSheetLayoutView="100" zoomScalePageLayoutView="0" workbookViewId="0" topLeftCell="A22">
      <selection activeCell="AX9" sqref="AX9"/>
    </sheetView>
  </sheetViews>
  <sheetFormatPr defaultColWidth="0.875" defaultRowHeight="12.75"/>
  <cols>
    <col min="1" max="16384" width="0.875" style="23" customWidth="1"/>
  </cols>
  <sheetData>
    <row r="2" ht="15">
      <c r="DD2" s="24" t="s">
        <v>20</v>
      </c>
    </row>
    <row r="4" spans="1:108" ht="15.75">
      <c r="A4" s="48" t="s">
        <v>21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</row>
    <row r="5" spans="1:108" ht="15.75">
      <c r="A5" s="48" t="s">
        <v>22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</row>
    <row r="6" spans="1:108" ht="15.75">
      <c r="A6" s="48" t="s">
        <v>23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</row>
    <row r="7" spans="1:108" ht="15.75" customHeight="1">
      <c r="A7" s="48" t="s">
        <v>24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</row>
    <row r="8" spans="1:108" ht="15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6"/>
      <c r="AV8" s="25"/>
      <c r="AW8" s="27" t="s">
        <v>25</v>
      </c>
      <c r="AX8" s="49" t="s">
        <v>121</v>
      </c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26" t="s">
        <v>27</v>
      </c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</row>
    <row r="9" spans="1:108" ht="15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</row>
    <row r="10" spans="1:108" ht="15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50" t="s">
        <v>28</v>
      </c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</row>
    <row r="11" spans="1:108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51" t="s">
        <v>29</v>
      </c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</row>
    <row r="12" spans="1:108" ht="15.7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</row>
    <row r="13" spans="1:108" ht="15">
      <c r="A13" s="52" t="s">
        <v>30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</row>
    <row r="15" spans="1:108" ht="15" customHeight="1">
      <c r="A15" s="53" t="s">
        <v>31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 t="s">
        <v>32</v>
      </c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4" t="s">
        <v>33</v>
      </c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</row>
    <row r="16" spans="1:108" ht="1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5">
        <v>1</v>
      </c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</row>
    <row r="17" spans="1:108" ht="15">
      <c r="A17" s="34"/>
      <c r="B17" s="56" t="s">
        <v>34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7" t="s">
        <v>35</v>
      </c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8">
        <f>BW18+BW19</f>
        <v>10030</v>
      </c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</row>
    <row r="18" spans="1:108" ht="15">
      <c r="A18" s="34"/>
      <c r="B18" s="59" t="s">
        <v>36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60" t="s">
        <v>37</v>
      </c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58">
        <v>8968</v>
      </c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</row>
    <row r="19" spans="1:108" ht="15">
      <c r="A19" s="34"/>
      <c r="B19" s="59" t="s">
        <v>38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60" t="s">
        <v>39</v>
      </c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58">
        <v>1062</v>
      </c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</row>
    <row r="20" spans="1:108" ht="15">
      <c r="A20" s="34"/>
      <c r="B20" s="56" t="s">
        <v>40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7" t="s">
        <v>41</v>
      </c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</row>
    <row r="21" spans="1:108" ht="15">
      <c r="A21" s="34"/>
      <c r="B21" s="56" t="s">
        <v>42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7" t="s">
        <v>43</v>
      </c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8">
        <v>1045</v>
      </c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</row>
    <row r="23" spans="1:108" ht="15">
      <c r="A23" s="52" t="s">
        <v>44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</row>
    <row r="24" spans="1:108" ht="1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6" t="s">
        <v>45</v>
      </c>
    </row>
    <row r="25" spans="1:108" ht="15" customHeight="1">
      <c r="A25" s="61" t="s">
        <v>46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2" t="s">
        <v>32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3" t="s">
        <v>47</v>
      </c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 t="s">
        <v>48</v>
      </c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</row>
    <row r="26" spans="1:108" ht="1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4">
        <v>1</v>
      </c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>
        <v>2</v>
      </c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</row>
    <row r="27" spans="1:108" ht="15">
      <c r="A27" s="54" t="s">
        <v>49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7" t="s">
        <v>50</v>
      </c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65">
        <f>SUM(BW28:CM31)</f>
        <v>1438300.3800000001</v>
      </c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>
        <f>SUM(CN28:DD31)</f>
        <v>1139798.22</v>
      </c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</row>
    <row r="28" spans="1:108" ht="15" customHeight="1">
      <c r="A28" s="34"/>
      <c r="B28" s="66" t="s">
        <v>51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0" t="s">
        <v>52</v>
      </c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58">
        <f>1004463*1.1*1.1</f>
        <v>1215400.2300000002</v>
      </c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>
        <f>826414*1.1*1.1</f>
        <v>999960.9400000001</v>
      </c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</row>
    <row r="29" spans="1:108" ht="15" customHeight="1">
      <c r="A29" s="34"/>
      <c r="B29" s="66" t="s">
        <v>53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0" t="s">
        <v>54</v>
      </c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7">
        <f>36807*1.1*1.1</f>
        <v>44536.47000000001</v>
      </c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>
        <f>36630*1.1*1.1</f>
        <v>44322.3</v>
      </c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</row>
    <row r="30" spans="1:108" ht="15" customHeight="1">
      <c r="A30" s="34"/>
      <c r="B30" s="66" t="s">
        <v>55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0" t="s">
        <v>56</v>
      </c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7">
        <f>16653*1.1*1.1</f>
        <v>20150.130000000005</v>
      </c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>
        <f>18174*1.1*1.1</f>
        <v>21990.540000000005</v>
      </c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</row>
    <row r="31" spans="1:108" ht="15" customHeight="1">
      <c r="A31" s="34"/>
      <c r="B31" s="66" t="s">
        <v>57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0" t="s">
        <v>58</v>
      </c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7">
        <f>130755*1.1*1.1</f>
        <v>158213.55000000002</v>
      </c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>
        <f>60764*1.1*1.1</f>
        <v>73524.44000000002</v>
      </c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</row>
    <row r="32" spans="1:108" ht="15" customHeight="1">
      <c r="A32" s="34"/>
      <c r="B32" s="66" t="s">
        <v>59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0" t="s">
        <v>60</v>
      </c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</row>
    <row r="33" spans="1:108" ht="15" customHeight="1">
      <c r="A33" s="34"/>
      <c r="B33" s="66" t="s">
        <v>61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0" t="s">
        <v>62</v>
      </c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</row>
    <row r="34" spans="1:108" ht="15" customHeight="1">
      <c r="A34" s="34"/>
      <c r="B34" s="68" t="s">
        <v>63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0" t="s">
        <v>64</v>
      </c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</row>
    <row r="35" spans="1:108" ht="15" customHeight="1">
      <c r="A35" s="34"/>
      <c r="B35" s="68" t="s">
        <v>65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0" t="s">
        <v>66</v>
      </c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</row>
    <row r="36" spans="1:108" ht="15" customHeight="1">
      <c r="A36" s="34"/>
      <c r="B36" s="68" t="s">
        <v>67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0" t="s">
        <v>68</v>
      </c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</row>
    <row r="37" spans="1:108" ht="15" customHeight="1">
      <c r="A37" s="34"/>
      <c r="B37" s="69" t="s">
        <v>69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0" t="s">
        <v>70</v>
      </c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</row>
    <row r="38" spans="1:108" ht="15" customHeight="1">
      <c r="A38" s="34"/>
      <c r="B38" s="69" t="s">
        <v>71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0" t="s">
        <v>72</v>
      </c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</row>
    <row r="39" spans="1:108" ht="15" customHeight="1">
      <c r="A39" s="34"/>
      <c r="B39" s="68" t="s">
        <v>73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0" t="s">
        <v>74</v>
      </c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</row>
    <row r="40" spans="1:108" ht="15" customHeight="1">
      <c r="A40" s="34"/>
      <c r="B40" s="68" t="s">
        <v>75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0" t="s">
        <v>76</v>
      </c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</row>
    <row r="41" spans="1:108" ht="15" customHeight="1">
      <c r="A41" s="34"/>
      <c r="B41" s="69" t="s">
        <v>77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0" t="s">
        <v>78</v>
      </c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</row>
    <row r="42" spans="1:108" ht="15" customHeight="1">
      <c r="A42" s="34"/>
      <c r="B42" s="68" t="s">
        <v>79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0" t="s">
        <v>80</v>
      </c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</row>
    <row r="43" spans="1:108" ht="15" customHeight="1">
      <c r="A43" s="34"/>
      <c r="B43" s="69" t="s">
        <v>81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0" t="s">
        <v>82</v>
      </c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</row>
    <row r="44" spans="1:108" ht="15" customHeight="1">
      <c r="A44" s="34"/>
      <c r="B44" s="69" t="s">
        <v>83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0" t="s">
        <v>84</v>
      </c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</row>
    <row r="45" spans="1:108" ht="15" customHeight="1">
      <c r="A45" s="34"/>
      <c r="B45" s="68" t="s">
        <v>85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0" t="s">
        <v>86</v>
      </c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</row>
    <row r="46" spans="1:108" ht="15" customHeight="1">
      <c r="A46" s="34"/>
      <c r="B46" s="66" t="s">
        <v>87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0" t="s">
        <v>88</v>
      </c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</row>
    <row r="47" spans="1:108" ht="15" customHeight="1">
      <c r="A47" s="34"/>
      <c r="B47" s="66" t="s">
        <v>89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0" t="s">
        <v>90</v>
      </c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</row>
    <row r="48" spans="1:108" ht="15" customHeight="1">
      <c r="A48" s="39"/>
      <c r="B48" s="70" t="s">
        <v>91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57" t="s">
        <v>92</v>
      </c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65">
        <f>2617784*1.1</f>
        <v>2879562.4000000004</v>
      </c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>
        <f>1486882*1.1*1.1</f>
        <v>1799127.2200000004</v>
      </c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</row>
    <row r="49" spans="1:108" ht="15.75" customHeight="1">
      <c r="A49" s="40"/>
      <c r="B49" s="71" t="s">
        <v>93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2" t="s">
        <v>94</v>
      </c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</row>
    <row r="50" spans="1:108" ht="15.75" customHeight="1">
      <c r="A50" s="41"/>
      <c r="B50" s="74" t="s">
        <v>95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5" t="s">
        <v>96</v>
      </c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6">
        <f>BW48+BW49</f>
        <v>2879562.4000000004</v>
      </c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7">
        <f>CN48+CN49</f>
        <v>1799127.2200000004</v>
      </c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</row>
    <row r="51" spans="1:108" ht="15" customHeight="1">
      <c r="A51" s="42"/>
      <c r="B51" s="78" t="s">
        <v>97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9" t="s">
        <v>98</v>
      </c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80">
        <f>BW50-CN50</f>
        <v>1080435.18</v>
      </c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</row>
    <row r="52" spans="1:108" ht="1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</row>
    <row r="53" spans="1:108" ht="15">
      <c r="A53" s="43"/>
      <c r="B53" s="43" t="s">
        <v>99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</row>
    <row r="54" spans="1:108" ht="15">
      <c r="A54" s="43"/>
      <c r="B54" s="43" t="s">
        <v>100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</row>
    <row r="55" spans="1:108" ht="15">
      <c r="A55" s="43"/>
      <c r="B55" s="43" t="s">
        <v>101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</row>
    <row r="56" spans="1:108" ht="28.5" customHeight="1">
      <c r="A56" s="43"/>
      <c r="B56" s="82" t="s">
        <v>102</v>
      </c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</row>
    <row r="57" spans="1:108" ht="24" customHeight="1">
      <c r="A57" s="43"/>
      <c r="B57" s="82" t="s">
        <v>103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</row>
    <row r="58" spans="1:108" ht="27" customHeight="1">
      <c r="A58" s="43"/>
      <c r="B58" s="82" t="s">
        <v>104</v>
      </c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</row>
  </sheetData>
  <sheetProtection selectLockedCells="1" selectUnlockedCells="1"/>
  <mergeCells count="137">
    <mergeCell ref="B58:DD58"/>
    <mergeCell ref="B51:BI51"/>
    <mergeCell ref="BJ51:BV51"/>
    <mergeCell ref="BW51:CM51"/>
    <mergeCell ref="CN51:DD51"/>
    <mergeCell ref="B56:DD56"/>
    <mergeCell ref="B57:DD57"/>
    <mergeCell ref="B49:BI49"/>
    <mergeCell ref="BJ49:BV49"/>
    <mergeCell ref="BW49:CM49"/>
    <mergeCell ref="CN49:DD49"/>
    <mergeCell ref="B50:BI50"/>
    <mergeCell ref="BJ50:BV50"/>
    <mergeCell ref="BW50:CM50"/>
    <mergeCell ref="CN50:DD50"/>
    <mergeCell ref="B47:BI47"/>
    <mergeCell ref="BJ47:BV47"/>
    <mergeCell ref="BW47:CM47"/>
    <mergeCell ref="CN47:DD47"/>
    <mergeCell ref="B48:BI48"/>
    <mergeCell ref="BJ48:BV48"/>
    <mergeCell ref="BW48:CM48"/>
    <mergeCell ref="CN48:DD48"/>
    <mergeCell ref="B45:BI45"/>
    <mergeCell ref="BJ45:BV45"/>
    <mergeCell ref="BW45:CM45"/>
    <mergeCell ref="CN45:DD45"/>
    <mergeCell ref="B46:BI46"/>
    <mergeCell ref="BJ46:BV46"/>
    <mergeCell ref="BW46:CM46"/>
    <mergeCell ref="CN46:DD46"/>
    <mergeCell ref="B43:BI43"/>
    <mergeCell ref="BJ43:BV43"/>
    <mergeCell ref="BW43:CM43"/>
    <mergeCell ref="CN43:DD43"/>
    <mergeCell ref="B44:BI44"/>
    <mergeCell ref="BJ44:BV44"/>
    <mergeCell ref="BW44:CM44"/>
    <mergeCell ref="CN44:DD44"/>
    <mergeCell ref="B41:BI41"/>
    <mergeCell ref="BJ41:BV41"/>
    <mergeCell ref="BW41:CM41"/>
    <mergeCell ref="CN41:DD41"/>
    <mergeCell ref="B42:BI42"/>
    <mergeCell ref="BJ42:BV42"/>
    <mergeCell ref="BW42:CM42"/>
    <mergeCell ref="CN42:DD42"/>
    <mergeCell ref="B39:BI39"/>
    <mergeCell ref="BJ39:BV39"/>
    <mergeCell ref="BW39:CM39"/>
    <mergeCell ref="CN39:DD39"/>
    <mergeCell ref="B40:BI40"/>
    <mergeCell ref="BJ40:BV40"/>
    <mergeCell ref="BW40:CM40"/>
    <mergeCell ref="CN40:DD40"/>
    <mergeCell ref="B37:BI37"/>
    <mergeCell ref="BJ37:BV37"/>
    <mergeCell ref="BW37:CM37"/>
    <mergeCell ref="CN37:DD37"/>
    <mergeCell ref="B38:BI38"/>
    <mergeCell ref="BJ38:BV38"/>
    <mergeCell ref="BW38:CM38"/>
    <mergeCell ref="CN38:DD38"/>
    <mergeCell ref="B35:BI35"/>
    <mergeCell ref="BJ35:BV35"/>
    <mergeCell ref="BW35:CM35"/>
    <mergeCell ref="CN35:DD35"/>
    <mergeCell ref="B36:BI36"/>
    <mergeCell ref="BJ36:BV36"/>
    <mergeCell ref="BW36:CM36"/>
    <mergeCell ref="CN36:DD36"/>
    <mergeCell ref="B33:BI33"/>
    <mergeCell ref="BJ33:BV33"/>
    <mergeCell ref="BW33:CM33"/>
    <mergeCell ref="CN33:DD33"/>
    <mergeCell ref="B34:BI34"/>
    <mergeCell ref="BJ34:BV34"/>
    <mergeCell ref="BW34:CM34"/>
    <mergeCell ref="CN34:DD34"/>
    <mergeCell ref="B31:BI31"/>
    <mergeCell ref="BJ31:BV31"/>
    <mergeCell ref="BW31:CM31"/>
    <mergeCell ref="CN31:DD31"/>
    <mergeCell ref="B32:BI32"/>
    <mergeCell ref="BJ32:BV32"/>
    <mergeCell ref="BW32:CM32"/>
    <mergeCell ref="CN32:DD32"/>
    <mergeCell ref="B29:BI29"/>
    <mergeCell ref="BJ29:BV29"/>
    <mergeCell ref="BW29:CM29"/>
    <mergeCell ref="CN29:DD29"/>
    <mergeCell ref="B30:BI30"/>
    <mergeCell ref="BJ30:BV30"/>
    <mergeCell ref="BW30:CM30"/>
    <mergeCell ref="CN30:DD30"/>
    <mergeCell ref="A27:BI27"/>
    <mergeCell ref="BJ27:BV27"/>
    <mergeCell ref="BW27:CM27"/>
    <mergeCell ref="CN27:DD27"/>
    <mergeCell ref="B28:BI28"/>
    <mergeCell ref="BJ28:BV28"/>
    <mergeCell ref="BW28:CM28"/>
    <mergeCell ref="CN28:DD28"/>
    <mergeCell ref="B21:BI21"/>
    <mergeCell ref="BJ21:BV21"/>
    <mergeCell ref="BW21:DD21"/>
    <mergeCell ref="A23:DD23"/>
    <mergeCell ref="A25:BI26"/>
    <mergeCell ref="BJ25:BV26"/>
    <mergeCell ref="BW25:CM25"/>
    <mergeCell ref="CN25:DD25"/>
    <mergeCell ref="BW26:CM26"/>
    <mergeCell ref="CN26:DD26"/>
    <mergeCell ref="B19:BI19"/>
    <mergeCell ref="BJ19:BV19"/>
    <mergeCell ref="BW19:DD19"/>
    <mergeCell ref="B20:BI20"/>
    <mergeCell ref="BJ20:BV20"/>
    <mergeCell ref="BW20:DD20"/>
    <mergeCell ref="B17:BI17"/>
    <mergeCell ref="BJ17:BV17"/>
    <mergeCell ref="BW17:DD17"/>
    <mergeCell ref="B18:BI18"/>
    <mergeCell ref="BJ18:BV18"/>
    <mergeCell ref="BW18:DD18"/>
    <mergeCell ref="BL11:DD11"/>
    <mergeCell ref="A13:DD13"/>
    <mergeCell ref="A15:BI16"/>
    <mergeCell ref="BJ15:BV16"/>
    <mergeCell ref="BW15:DD15"/>
    <mergeCell ref="BW16:DD16"/>
    <mergeCell ref="A4:DD4"/>
    <mergeCell ref="A5:DD5"/>
    <mergeCell ref="A6:DD6"/>
    <mergeCell ref="A7:DD7"/>
    <mergeCell ref="AX8:BH8"/>
    <mergeCell ref="BL10:DD10"/>
  </mergeCells>
  <printOptions/>
  <pageMargins left="0.7875" right="0.31527777777777777" top="0.5902777777777778" bottom="0.39375" header="0.19652777777777777" footer="0.5118110236220472"/>
  <pageSetup fitToHeight="1" fitToWidth="1" horizontalDpi="300" verticalDpi="300" orientation="portrait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zoomScaleSheetLayoutView="100" zoomScalePageLayoutView="0" workbookViewId="0" topLeftCell="A1">
      <selection activeCell="DK7" sqref="DK7"/>
    </sheetView>
  </sheetViews>
  <sheetFormatPr defaultColWidth="0.875" defaultRowHeight="12.75"/>
  <cols>
    <col min="1" max="86" width="0.875" style="35" customWidth="1"/>
    <col min="87" max="87" width="1.12109375" style="35" customWidth="1"/>
    <col min="88" max="16384" width="0.875" style="35" customWidth="1"/>
  </cols>
  <sheetData>
    <row r="1" spans="1:256" s="31" customFormat="1" ht="23.25" customHeight="1">
      <c r="A1" s="35"/>
      <c r="B1" s="52" t="s">
        <v>122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3" spans="1:256" s="32" customFormat="1" ht="12.75" customHeight="1">
      <c r="A3" s="83" t="s">
        <v>46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62" t="s">
        <v>32</v>
      </c>
      <c r="AW3" s="62"/>
      <c r="AX3" s="62"/>
      <c r="AY3" s="62"/>
      <c r="AZ3" s="62"/>
      <c r="BA3" s="62"/>
      <c r="BB3" s="62"/>
      <c r="BC3" s="62"/>
      <c r="BD3" s="61" t="s">
        <v>106</v>
      </c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54" t="s">
        <v>107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</row>
    <row r="4" spans="1:256" s="44" customFormat="1" ht="115.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62"/>
      <c r="AW4" s="62"/>
      <c r="AX4" s="62"/>
      <c r="AY4" s="62"/>
      <c r="AZ4" s="62"/>
      <c r="BA4" s="62"/>
      <c r="BB4" s="62"/>
      <c r="BC4" s="62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84" t="s">
        <v>108</v>
      </c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 t="s">
        <v>109</v>
      </c>
      <c r="CB4" s="84"/>
      <c r="CC4" s="84"/>
      <c r="CD4" s="84"/>
      <c r="CE4" s="84"/>
      <c r="CF4" s="84"/>
      <c r="CG4" s="84"/>
      <c r="CH4" s="84"/>
      <c r="CI4" s="84"/>
      <c r="CJ4" s="84" t="s">
        <v>110</v>
      </c>
      <c r="CK4" s="84"/>
      <c r="CL4" s="84"/>
      <c r="CM4" s="84"/>
      <c r="CN4" s="84"/>
      <c r="CO4" s="84"/>
      <c r="CP4" s="84"/>
      <c r="CQ4" s="84"/>
      <c r="CR4" s="84"/>
      <c r="CS4" s="84" t="s">
        <v>111</v>
      </c>
      <c r="CT4" s="84"/>
      <c r="CU4" s="84"/>
      <c r="CV4" s="84"/>
      <c r="CW4" s="84"/>
      <c r="CX4" s="84"/>
      <c r="CY4" s="84"/>
      <c r="CZ4" s="84"/>
      <c r="DA4" s="84"/>
      <c r="DB4" s="84" t="s">
        <v>112</v>
      </c>
      <c r="DC4" s="84"/>
      <c r="DD4" s="84"/>
      <c r="DE4" s="84"/>
      <c r="DF4" s="84"/>
      <c r="DG4" s="84"/>
      <c r="DH4" s="84"/>
      <c r="DI4" s="84"/>
      <c r="DJ4" s="84"/>
      <c r="DK4" s="84" t="s">
        <v>113</v>
      </c>
      <c r="DL4" s="84"/>
      <c r="DM4" s="84"/>
      <c r="DN4" s="84"/>
      <c r="DO4" s="84"/>
      <c r="DP4" s="84"/>
      <c r="DQ4" s="84"/>
      <c r="DR4" s="84"/>
      <c r="DS4" s="84"/>
      <c r="DT4" s="84"/>
      <c r="DU4" s="84" t="s">
        <v>114</v>
      </c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 t="s">
        <v>115</v>
      </c>
      <c r="EK4" s="84"/>
      <c r="EL4" s="84"/>
      <c r="EM4" s="84"/>
      <c r="EN4" s="84"/>
      <c r="EO4" s="84"/>
      <c r="EP4" s="84"/>
      <c r="EQ4" s="84"/>
      <c r="ER4" s="84"/>
      <c r="ES4" s="84" t="s">
        <v>116</v>
      </c>
      <c r="ET4" s="84"/>
      <c r="EU4" s="84"/>
      <c r="EV4" s="84"/>
      <c r="EW4" s="84"/>
      <c r="EX4" s="84"/>
      <c r="EY4" s="84"/>
      <c r="EZ4" s="84"/>
      <c r="FA4" s="84"/>
      <c r="FB4" s="84"/>
      <c r="FC4" s="84" t="s">
        <v>117</v>
      </c>
      <c r="FD4" s="84"/>
      <c r="FE4" s="84"/>
      <c r="FF4" s="84"/>
      <c r="FG4" s="84"/>
      <c r="FH4" s="84"/>
      <c r="FI4" s="84"/>
      <c r="FJ4" s="84"/>
      <c r="FK4" s="84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</row>
    <row r="5" spans="1:256" s="38" customFormat="1" ht="12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62"/>
      <c r="AW5" s="62"/>
      <c r="AX5" s="62"/>
      <c r="AY5" s="62"/>
      <c r="AZ5" s="62"/>
      <c r="BA5" s="62"/>
      <c r="BB5" s="62"/>
      <c r="BC5" s="62"/>
      <c r="BD5" s="64">
        <v>1</v>
      </c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>
        <v>2</v>
      </c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>
        <v>3</v>
      </c>
      <c r="CB5" s="64"/>
      <c r="CC5" s="64"/>
      <c r="CD5" s="64"/>
      <c r="CE5" s="64"/>
      <c r="CF5" s="64"/>
      <c r="CG5" s="64"/>
      <c r="CH5" s="64"/>
      <c r="CI5" s="64"/>
      <c r="CJ5" s="64">
        <v>4</v>
      </c>
      <c r="CK5" s="64"/>
      <c r="CL5" s="64"/>
      <c r="CM5" s="64"/>
      <c r="CN5" s="64"/>
      <c r="CO5" s="64"/>
      <c r="CP5" s="64"/>
      <c r="CQ5" s="64"/>
      <c r="CR5" s="64"/>
      <c r="CS5" s="64">
        <v>5</v>
      </c>
      <c r="CT5" s="64"/>
      <c r="CU5" s="64"/>
      <c r="CV5" s="64"/>
      <c r="CW5" s="64"/>
      <c r="CX5" s="64"/>
      <c r="CY5" s="64"/>
      <c r="CZ5" s="64"/>
      <c r="DA5" s="64"/>
      <c r="DB5" s="64">
        <v>6</v>
      </c>
      <c r="DC5" s="64"/>
      <c r="DD5" s="64"/>
      <c r="DE5" s="64"/>
      <c r="DF5" s="64"/>
      <c r="DG5" s="64"/>
      <c r="DH5" s="64"/>
      <c r="DI5" s="64"/>
      <c r="DJ5" s="64"/>
      <c r="DK5" s="64">
        <v>7</v>
      </c>
      <c r="DL5" s="64"/>
      <c r="DM5" s="64"/>
      <c r="DN5" s="64"/>
      <c r="DO5" s="64"/>
      <c r="DP5" s="64"/>
      <c r="DQ5" s="64"/>
      <c r="DR5" s="64"/>
      <c r="DS5" s="64"/>
      <c r="DT5" s="64"/>
      <c r="DU5" s="64">
        <v>8</v>
      </c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>
        <v>9</v>
      </c>
      <c r="EK5" s="64"/>
      <c r="EL5" s="64"/>
      <c r="EM5" s="64"/>
      <c r="EN5" s="64"/>
      <c r="EO5" s="64"/>
      <c r="EP5" s="64"/>
      <c r="EQ5" s="64"/>
      <c r="ER5" s="64"/>
      <c r="ES5" s="64">
        <v>10</v>
      </c>
      <c r="ET5" s="64"/>
      <c r="EU5" s="64"/>
      <c r="EV5" s="64"/>
      <c r="EW5" s="64"/>
      <c r="EX5" s="64"/>
      <c r="EY5" s="64"/>
      <c r="EZ5" s="64"/>
      <c r="FA5" s="64"/>
      <c r="FB5" s="64"/>
      <c r="FC5" s="64">
        <v>11</v>
      </c>
      <c r="FD5" s="64"/>
      <c r="FE5" s="64"/>
      <c r="FF5" s="64"/>
      <c r="FG5" s="64"/>
      <c r="FH5" s="64"/>
      <c r="FI5" s="64"/>
      <c r="FJ5" s="64"/>
      <c r="FK5" s="64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</row>
    <row r="6" spans="1:167" ht="12.75">
      <c r="A6" s="39"/>
      <c r="B6" s="85" t="s">
        <v>49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57" t="s">
        <v>50</v>
      </c>
      <c r="AW6" s="57"/>
      <c r="AX6" s="57"/>
      <c r="AY6" s="57"/>
      <c r="AZ6" s="57"/>
      <c r="BA6" s="57"/>
      <c r="BB6" s="57"/>
      <c r="BC6" s="57"/>
      <c r="BD6" s="65" t="e">
        <f>SUM(BO6:FK6)</f>
        <v>#REF!</v>
      </c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 t="e">
        <f>SUM(CA7:CA10)</f>
        <v>#REF!</v>
      </c>
      <c r="CB6" s="65"/>
      <c r="CC6" s="65"/>
      <c r="CD6" s="65"/>
      <c r="CE6" s="65"/>
      <c r="CF6" s="65"/>
      <c r="CG6" s="65"/>
      <c r="CH6" s="65"/>
      <c r="CI6" s="65"/>
      <c r="CJ6" s="65" t="e">
        <f>SUM(CJ7:CJ10)</f>
        <v>#REF!</v>
      </c>
      <c r="CK6" s="65"/>
      <c r="CL6" s="65"/>
      <c r="CM6" s="65"/>
      <c r="CN6" s="65"/>
      <c r="CO6" s="65"/>
      <c r="CP6" s="65"/>
      <c r="CQ6" s="65"/>
      <c r="CR6" s="65"/>
      <c r="CS6" s="65" t="e">
        <f>SUM(CS7:CS10)</f>
        <v>#REF!</v>
      </c>
      <c r="CT6" s="65"/>
      <c r="CU6" s="65"/>
      <c r="CV6" s="65"/>
      <c r="CW6" s="65"/>
      <c r="CX6" s="65"/>
      <c r="CY6" s="65"/>
      <c r="CZ6" s="65"/>
      <c r="DA6" s="65"/>
      <c r="DB6" s="65" t="e">
        <f>SUM(DB7:DB10)</f>
        <v>#REF!</v>
      </c>
      <c r="DC6" s="65"/>
      <c r="DD6" s="65"/>
      <c r="DE6" s="65"/>
      <c r="DF6" s="65"/>
      <c r="DG6" s="65"/>
      <c r="DH6" s="65"/>
      <c r="DI6" s="65"/>
      <c r="DJ6" s="65"/>
      <c r="DK6" s="65" t="e">
        <f>SUM(DK7:DK10)</f>
        <v>#REF!</v>
      </c>
      <c r="DL6" s="65"/>
      <c r="DM6" s="65"/>
      <c r="DN6" s="65"/>
      <c r="DO6" s="65"/>
      <c r="DP6" s="65"/>
      <c r="DQ6" s="65"/>
      <c r="DR6" s="65"/>
      <c r="DS6" s="65"/>
      <c r="DT6" s="65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65" t="e">
        <f>SUM(ES7:ES10)</f>
        <v>#REF!</v>
      </c>
      <c r="ET6" s="65"/>
      <c r="EU6" s="65"/>
      <c r="EV6" s="65"/>
      <c r="EW6" s="65"/>
      <c r="EX6" s="65"/>
      <c r="EY6" s="65"/>
      <c r="EZ6" s="65"/>
      <c r="FA6" s="65"/>
      <c r="FB6" s="65"/>
      <c r="FC6" s="54"/>
      <c r="FD6" s="54"/>
      <c r="FE6" s="54"/>
      <c r="FF6" s="54"/>
      <c r="FG6" s="54"/>
      <c r="FH6" s="54"/>
      <c r="FI6" s="54"/>
      <c r="FJ6" s="54"/>
      <c r="FK6" s="54"/>
    </row>
    <row r="7" spans="1:167" ht="12.75" customHeight="1">
      <c r="A7" s="45"/>
      <c r="B7" s="86" t="s">
        <v>51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60" t="s">
        <v>52</v>
      </c>
      <c r="AW7" s="60"/>
      <c r="AX7" s="60"/>
      <c r="AY7" s="60"/>
      <c r="AZ7" s="60"/>
      <c r="BA7" s="60"/>
      <c r="BB7" s="60"/>
      <c r="BC7" s="60"/>
      <c r="BD7" s="67" t="e">
        <f>SUM(BO7:FK7)</f>
        <v>#REF!</v>
      </c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 t="e">
        <f>#REF!*1.1*1.1</f>
        <v>#REF!</v>
      </c>
      <c r="CB7" s="67"/>
      <c r="CC7" s="67"/>
      <c r="CD7" s="67"/>
      <c r="CE7" s="67"/>
      <c r="CF7" s="67"/>
      <c r="CG7" s="67"/>
      <c r="CH7" s="67"/>
      <c r="CI7" s="67"/>
      <c r="CJ7" s="67" t="e">
        <f>#REF!*1.1*1.1</f>
        <v>#REF!</v>
      </c>
      <c r="CK7" s="67"/>
      <c r="CL7" s="67"/>
      <c r="CM7" s="67"/>
      <c r="CN7" s="67"/>
      <c r="CO7" s="67"/>
      <c r="CP7" s="67"/>
      <c r="CQ7" s="67"/>
      <c r="CR7" s="67"/>
      <c r="CS7" s="67" t="e">
        <f>#REF!*1.1*1.1</f>
        <v>#REF!</v>
      </c>
      <c r="CT7" s="67"/>
      <c r="CU7" s="67"/>
      <c r="CV7" s="67"/>
      <c r="CW7" s="67"/>
      <c r="CX7" s="67"/>
      <c r="CY7" s="67"/>
      <c r="CZ7" s="67"/>
      <c r="DA7" s="67"/>
      <c r="DB7" s="67" t="e">
        <f>#REF!*1.1*1.1</f>
        <v>#REF!</v>
      </c>
      <c r="DC7" s="67"/>
      <c r="DD7" s="67"/>
      <c r="DE7" s="67"/>
      <c r="DF7" s="67"/>
      <c r="DG7" s="67"/>
      <c r="DH7" s="67"/>
      <c r="DI7" s="67"/>
      <c r="DJ7" s="67"/>
      <c r="DK7" s="67" t="e">
        <f>#REF!*1.1*1.1</f>
        <v>#REF!</v>
      </c>
      <c r="DL7" s="67"/>
      <c r="DM7" s="67"/>
      <c r="DN7" s="67"/>
      <c r="DO7" s="67"/>
      <c r="DP7" s="67"/>
      <c r="DQ7" s="67"/>
      <c r="DR7" s="67"/>
      <c r="DS7" s="67"/>
      <c r="DT7" s="6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67" t="e">
        <f>#REF!*1.1*1.1</f>
        <v>#REF!</v>
      </c>
      <c r="ET7" s="67"/>
      <c r="EU7" s="67"/>
      <c r="EV7" s="67"/>
      <c r="EW7" s="67"/>
      <c r="EX7" s="67"/>
      <c r="EY7" s="67"/>
      <c r="EZ7" s="67"/>
      <c r="FA7" s="67"/>
      <c r="FB7" s="67"/>
      <c r="FC7" s="55"/>
      <c r="FD7" s="55"/>
      <c r="FE7" s="55"/>
      <c r="FF7" s="55"/>
      <c r="FG7" s="55"/>
      <c r="FH7" s="55"/>
      <c r="FI7" s="55"/>
      <c r="FJ7" s="55"/>
      <c r="FK7" s="55"/>
    </row>
    <row r="8" spans="1:167" ht="12.75" customHeight="1">
      <c r="A8" s="34"/>
      <c r="B8" s="66" t="s">
        <v>53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0" t="s">
        <v>54</v>
      </c>
      <c r="AW8" s="60"/>
      <c r="AX8" s="60"/>
      <c r="AY8" s="60"/>
      <c r="AZ8" s="60"/>
      <c r="BA8" s="60"/>
      <c r="BB8" s="60"/>
      <c r="BC8" s="60"/>
      <c r="BD8" s="67" t="e">
        <f>SUM(BO8:FK8)</f>
        <v>#REF!</v>
      </c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>
        <v>0</v>
      </c>
      <c r="CB8" s="67"/>
      <c r="CC8" s="67"/>
      <c r="CD8" s="67"/>
      <c r="CE8" s="67"/>
      <c r="CF8" s="67"/>
      <c r="CG8" s="67"/>
      <c r="CH8" s="67"/>
      <c r="CI8" s="67"/>
      <c r="CJ8" s="67" t="e">
        <f>#REF!*1.1*1.1</f>
        <v>#REF!</v>
      </c>
      <c r="CK8" s="67"/>
      <c r="CL8" s="67"/>
      <c r="CM8" s="67"/>
      <c r="CN8" s="67"/>
      <c r="CO8" s="67"/>
      <c r="CP8" s="67"/>
      <c r="CQ8" s="67"/>
      <c r="CR8" s="67"/>
      <c r="CS8" s="67" t="e">
        <f>#REF!*1.1*1.1</f>
        <v>#REF!</v>
      </c>
      <c r="CT8" s="67"/>
      <c r="CU8" s="67"/>
      <c r="CV8" s="67"/>
      <c r="CW8" s="67"/>
      <c r="CX8" s="67"/>
      <c r="CY8" s="67"/>
      <c r="CZ8" s="67"/>
      <c r="DA8" s="67"/>
      <c r="DB8" s="67" t="e">
        <f>#REF!*1.1*1.1</f>
        <v>#REF!</v>
      </c>
      <c r="DC8" s="67"/>
      <c r="DD8" s="67"/>
      <c r="DE8" s="67"/>
      <c r="DF8" s="67"/>
      <c r="DG8" s="67"/>
      <c r="DH8" s="67"/>
      <c r="DI8" s="67"/>
      <c r="DJ8" s="67"/>
      <c r="DK8" s="67" t="e">
        <f>#REF!*1.1*1.1</f>
        <v>#REF!</v>
      </c>
      <c r="DL8" s="67"/>
      <c r="DM8" s="67"/>
      <c r="DN8" s="67"/>
      <c r="DO8" s="67"/>
      <c r="DP8" s="67"/>
      <c r="DQ8" s="67"/>
      <c r="DR8" s="67"/>
      <c r="DS8" s="67"/>
      <c r="DT8" s="6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67" t="e">
        <f>#REF!*1.1*1.1</f>
        <v>#REF!</v>
      </c>
      <c r="ET8" s="67"/>
      <c r="EU8" s="67"/>
      <c r="EV8" s="67"/>
      <c r="EW8" s="67"/>
      <c r="EX8" s="67"/>
      <c r="EY8" s="67"/>
      <c r="EZ8" s="67"/>
      <c r="FA8" s="67"/>
      <c r="FB8" s="67"/>
      <c r="FC8" s="55"/>
      <c r="FD8" s="55"/>
      <c r="FE8" s="55"/>
      <c r="FF8" s="55"/>
      <c r="FG8" s="55"/>
      <c r="FH8" s="55"/>
      <c r="FI8" s="55"/>
      <c r="FJ8" s="55"/>
      <c r="FK8" s="55"/>
    </row>
    <row r="9" spans="1:167" ht="12.75" customHeight="1">
      <c r="A9" s="34"/>
      <c r="B9" s="66" t="s">
        <v>118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0" t="s">
        <v>56</v>
      </c>
      <c r="AW9" s="60"/>
      <c r="AX9" s="60"/>
      <c r="AY9" s="60"/>
      <c r="AZ9" s="60"/>
      <c r="BA9" s="60"/>
      <c r="BB9" s="60"/>
      <c r="BC9" s="60"/>
      <c r="BD9" s="67" t="e">
        <f>SUM(BO9:FK9)</f>
        <v>#REF!</v>
      </c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 t="e">
        <f>#REF!*1.1*1.1</f>
        <v>#REF!</v>
      </c>
      <c r="CB9" s="67"/>
      <c r="CC9" s="67"/>
      <c r="CD9" s="67"/>
      <c r="CE9" s="67"/>
      <c r="CF9" s="67"/>
      <c r="CG9" s="67"/>
      <c r="CH9" s="67"/>
      <c r="CI9" s="67"/>
      <c r="CJ9" s="67" t="e">
        <f>#REF!*1.1*1.1</f>
        <v>#REF!</v>
      </c>
      <c r="CK9" s="67"/>
      <c r="CL9" s="67"/>
      <c r="CM9" s="67"/>
      <c r="CN9" s="67"/>
      <c r="CO9" s="67"/>
      <c r="CP9" s="67"/>
      <c r="CQ9" s="67"/>
      <c r="CR9" s="67"/>
      <c r="CS9" s="67" t="e">
        <f>#REF!*1.1*1.1</f>
        <v>#REF!</v>
      </c>
      <c r="CT9" s="67"/>
      <c r="CU9" s="67"/>
      <c r="CV9" s="67"/>
      <c r="CW9" s="67"/>
      <c r="CX9" s="67"/>
      <c r="CY9" s="67"/>
      <c r="CZ9" s="67"/>
      <c r="DA9" s="67"/>
      <c r="DB9" s="67" t="e">
        <f>#REF!*1.1*1.1</f>
        <v>#REF!</v>
      </c>
      <c r="DC9" s="67"/>
      <c r="DD9" s="67"/>
      <c r="DE9" s="67"/>
      <c r="DF9" s="67"/>
      <c r="DG9" s="67"/>
      <c r="DH9" s="67"/>
      <c r="DI9" s="67"/>
      <c r="DJ9" s="67"/>
      <c r="DK9" s="67" t="e">
        <f>#REF!*1.1*1.1</f>
        <v>#REF!</v>
      </c>
      <c r="DL9" s="67"/>
      <c r="DM9" s="67"/>
      <c r="DN9" s="67"/>
      <c r="DO9" s="67"/>
      <c r="DP9" s="67"/>
      <c r="DQ9" s="67"/>
      <c r="DR9" s="67"/>
      <c r="DS9" s="67"/>
      <c r="DT9" s="6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67" t="e">
        <f>#REF!*1.1*1.1</f>
        <v>#REF!</v>
      </c>
      <c r="ET9" s="67"/>
      <c r="EU9" s="67"/>
      <c r="EV9" s="67"/>
      <c r="EW9" s="67"/>
      <c r="EX9" s="67"/>
      <c r="EY9" s="67"/>
      <c r="EZ9" s="67"/>
      <c r="FA9" s="67"/>
      <c r="FB9" s="67"/>
      <c r="FC9" s="55"/>
      <c r="FD9" s="55"/>
      <c r="FE9" s="55"/>
      <c r="FF9" s="55"/>
      <c r="FG9" s="55"/>
      <c r="FH9" s="55"/>
      <c r="FI9" s="55"/>
      <c r="FJ9" s="55"/>
      <c r="FK9" s="55"/>
    </row>
    <row r="10" spans="1:167" ht="12.75">
      <c r="A10" s="34"/>
      <c r="B10" s="56" t="s">
        <v>57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60" t="s">
        <v>58</v>
      </c>
      <c r="AW10" s="60"/>
      <c r="AX10" s="60"/>
      <c r="AY10" s="60"/>
      <c r="AZ10" s="60"/>
      <c r="BA10" s="60"/>
      <c r="BB10" s="60"/>
      <c r="BC10" s="60"/>
      <c r="BD10" s="67" t="e">
        <f>SUM(BO10:FK10)</f>
        <v>#REF!</v>
      </c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 t="e">
        <f>#REF!*1.1*1.1</f>
        <v>#REF!</v>
      </c>
      <c r="CB10" s="67"/>
      <c r="CC10" s="67"/>
      <c r="CD10" s="67"/>
      <c r="CE10" s="67"/>
      <c r="CF10" s="67"/>
      <c r="CG10" s="67"/>
      <c r="CH10" s="67"/>
      <c r="CI10" s="67"/>
      <c r="CJ10" s="67" t="e">
        <f>#REF!*1.1*1.1</f>
        <v>#REF!</v>
      </c>
      <c r="CK10" s="67"/>
      <c r="CL10" s="67"/>
      <c r="CM10" s="67"/>
      <c r="CN10" s="67"/>
      <c r="CO10" s="67"/>
      <c r="CP10" s="67"/>
      <c r="CQ10" s="67"/>
      <c r="CR10" s="67"/>
      <c r="CS10" s="67" t="e">
        <f>#REF!*1.1*1.1</f>
        <v>#REF!</v>
      </c>
      <c r="CT10" s="67"/>
      <c r="CU10" s="67"/>
      <c r="CV10" s="67"/>
      <c r="CW10" s="67"/>
      <c r="CX10" s="67"/>
      <c r="CY10" s="67"/>
      <c r="CZ10" s="67"/>
      <c r="DA10" s="67"/>
      <c r="DB10" s="67" t="e">
        <f>#REF!*1.1*1.1</f>
        <v>#REF!</v>
      </c>
      <c r="DC10" s="67"/>
      <c r="DD10" s="67"/>
      <c r="DE10" s="67"/>
      <c r="DF10" s="67"/>
      <c r="DG10" s="67"/>
      <c r="DH10" s="67"/>
      <c r="DI10" s="67"/>
      <c r="DJ10" s="67"/>
      <c r="DK10" s="67" t="e">
        <f>#REF!*1.1*1.1</f>
        <v>#REF!</v>
      </c>
      <c r="DL10" s="67"/>
      <c r="DM10" s="67"/>
      <c r="DN10" s="67"/>
      <c r="DO10" s="67"/>
      <c r="DP10" s="67"/>
      <c r="DQ10" s="67"/>
      <c r="DR10" s="67"/>
      <c r="DS10" s="67"/>
      <c r="DT10" s="6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67" t="e">
        <f>#REF!*1.1*1.1</f>
        <v>#REF!</v>
      </c>
      <c r="ET10" s="67"/>
      <c r="EU10" s="67"/>
      <c r="EV10" s="67"/>
      <c r="EW10" s="67"/>
      <c r="EX10" s="67"/>
      <c r="EY10" s="67"/>
      <c r="EZ10" s="67"/>
      <c r="FA10" s="67"/>
      <c r="FB10" s="67"/>
      <c r="FC10" s="55"/>
      <c r="FD10" s="55"/>
      <c r="FE10" s="55"/>
      <c r="FF10" s="55"/>
      <c r="FG10" s="55"/>
      <c r="FH10" s="55"/>
      <c r="FI10" s="55"/>
      <c r="FJ10" s="55"/>
      <c r="FK10" s="55"/>
    </row>
    <row r="11" spans="1:256" s="33" customFormat="1" ht="12.75" customHeight="1">
      <c r="A11" s="34"/>
      <c r="B11" s="66" t="s">
        <v>59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0" t="s">
        <v>60</v>
      </c>
      <c r="AW11" s="60"/>
      <c r="AX11" s="60"/>
      <c r="AY11" s="60"/>
      <c r="AZ11" s="60"/>
      <c r="BA11" s="60"/>
      <c r="BB11" s="60"/>
      <c r="BC11" s="60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256" s="33" customFormat="1" ht="12.75" customHeight="1">
      <c r="A12" s="34"/>
      <c r="B12" s="66" t="s">
        <v>61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0" t="s">
        <v>62</v>
      </c>
      <c r="AW12" s="60"/>
      <c r="AX12" s="60"/>
      <c r="AY12" s="60"/>
      <c r="AZ12" s="60"/>
      <c r="BA12" s="60"/>
      <c r="BB12" s="60"/>
      <c r="BC12" s="60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</row>
    <row r="13" spans="1:167" ht="12.75" customHeight="1">
      <c r="A13" s="34"/>
      <c r="B13" s="68" t="s">
        <v>63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0" t="s">
        <v>64</v>
      </c>
      <c r="AW13" s="60"/>
      <c r="AX13" s="60"/>
      <c r="AY13" s="60"/>
      <c r="AZ13" s="60"/>
      <c r="BA13" s="60"/>
      <c r="BB13" s="60"/>
      <c r="BC13" s="60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55"/>
      <c r="FD13" s="55"/>
      <c r="FE13" s="55"/>
      <c r="FF13" s="55"/>
      <c r="FG13" s="55"/>
      <c r="FH13" s="55"/>
      <c r="FI13" s="55"/>
      <c r="FJ13" s="55"/>
      <c r="FK13" s="55"/>
    </row>
    <row r="14" spans="1:167" ht="12.75" customHeight="1">
      <c r="A14" s="34"/>
      <c r="B14" s="68" t="s">
        <v>65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0" t="s">
        <v>66</v>
      </c>
      <c r="AW14" s="60"/>
      <c r="AX14" s="60"/>
      <c r="AY14" s="60"/>
      <c r="AZ14" s="60"/>
      <c r="BA14" s="60"/>
      <c r="BB14" s="60"/>
      <c r="BC14" s="60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55"/>
      <c r="FD14" s="55"/>
      <c r="FE14" s="55"/>
      <c r="FF14" s="55"/>
      <c r="FG14" s="55"/>
      <c r="FH14" s="55"/>
      <c r="FI14" s="55"/>
      <c r="FJ14" s="55"/>
      <c r="FK14" s="55"/>
    </row>
    <row r="15" spans="1:167" ht="12.75" customHeight="1">
      <c r="A15" s="34"/>
      <c r="B15" s="68" t="s">
        <v>67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0" t="s">
        <v>68</v>
      </c>
      <c r="AW15" s="60"/>
      <c r="AX15" s="60"/>
      <c r="AY15" s="60"/>
      <c r="AZ15" s="60"/>
      <c r="BA15" s="60"/>
      <c r="BB15" s="60"/>
      <c r="BC15" s="60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55"/>
      <c r="FD15" s="55"/>
      <c r="FE15" s="55"/>
      <c r="FF15" s="55"/>
      <c r="FG15" s="55"/>
      <c r="FH15" s="55"/>
      <c r="FI15" s="55"/>
      <c r="FJ15" s="55"/>
      <c r="FK15" s="55"/>
    </row>
    <row r="16" spans="1:167" ht="12.75" customHeight="1">
      <c r="A16" s="34"/>
      <c r="B16" s="69" t="s">
        <v>69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0" t="s">
        <v>70</v>
      </c>
      <c r="AW16" s="60"/>
      <c r="AX16" s="60"/>
      <c r="AY16" s="60"/>
      <c r="AZ16" s="60"/>
      <c r="BA16" s="60"/>
      <c r="BB16" s="60"/>
      <c r="BC16" s="60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55"/>
      <c r="FD16" s="55"/>
      <c r="FE16" s="55"/>
      <c r="FF16" s="55"/>
      <c r="FG16" s="55"/>
      <c r="FH16" s="55"/>
      <c r="FI16" s="55"/>
      <c r="FJ16" s="55"/>
      <c r="FK16" s="55"/>
    </row>
    <row r="17" spans="1:256" s="33" customFormat="1" ht="12.75" customHeight="1">
      <c r="A17" s="34"/>
      <c r="B17" s="69" t="s">
        <v>71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0" t="s">
        <v>72</v>
      </c>
      <c r="AW17" s="60"/>
      <c r="AX17" s="60"/>
      <c r="AY17" s="60"/>
      <c r="AZ17" s="60"/>
      <c r="BA17" s="60"/>
      <c r="BB17" s="60"/>
      <c r="BC17" s="60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</row>
    <row r="18" spans="1:256" s="33" customFormat="1" ht="12.75" customHeight="1">
      <c r="A18" s="34"/>
      <c r="B18" s="68" t="s">
        <v>73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0" t="s">
        <v>74</v>
      </c>
      <c r="AW18" s="60"/>
      <c r="AX18" s="60"/>
      <c r="AY18" s="60"/>
      <c r="AZ18" s="60"/>
      <c r="BA18" s="60"/>
      <c r="BB18" s="60"/>
      <c r="BC18" s="60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</row>
    <row r="19" spans="1:256" s="33" customFormat="1" ht="12.75" customHeight="1">
      <c r="A19" s="34"/>
      <c r="B19" s="68" t="s">
        <v>75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0" t="s">
        <v>76</v>
      </c>
      <c r="AW19" s="60"/>
      <c r="AX19" s="60"/>
      <c r="AY19" s="60"/>
      <c r="AZ19" s="60"/>
      <c r="BA19" s="60"/>
      <c r="BB19" s="60"/>
      <c r="BC19" s="60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</row>
    <row r="20" spans="1:256" s="33" customFormat="1" ht="12.75" customHeight="1">
      <c r="A20" s="34"/>
      <c r="B20" s="69" t="s">
        <v>77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0" t="s">
        <v>78</v>
      </c>
      <c r="AW20" s="60"/>
      <c r="AX20" s="60"/>
      <c r="AY20" s="60"/>
      <c r="AZ20" s="60"/>
      <c r="BA20" s="60"/>
      <c r="BB20" s="60"/>
      <c r="BC20" s="60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</row>
    <row r="21" spans="1:256" s="33" customFormat="1" ht="12.75" customHeight="1">
      <c r="A21" s="34"/>
      <c r="B21" s="68" t="s">
        <v>79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0" t="s">
        <v>80</v>
      </c>
      <c r="AW21" s="60"/>
      <c r="AX21" s="60"/>
      <c r="AY21" s="60"/>
      <c r="AZ21" s="60"/>
      <c r="BA21" s="60"/>
      <c r="BB21" s="60"/>
      <c r="BC21" s="60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</row>
    <row r="22" spans="1:256" s="33" customFormat="1" ht="12.75" customHeight="1">
      <c r="A22" s="34"/>
      <c r="B22" s="69" t="s">
        <v>81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0" t="s">
        <v>82</v>
      </c>
      <c r="AW22" s="60"/>
      <c r="AX22" s="60"/>
      <c r="AY22" s="60"/>
      <c r="AZ22" s="60"/>
      <c r="BA22" s="60"/>
      <c r="BB22" s="60"/>
      <c r="BC22" s="60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</row>
    <row r="23" spans="1:256" s="33" customFormat="1" ht="12.75" customHeight="1">
      <c r="A23" s="34"/>
      <c r="B23" s="69" t="s">
        <v>83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0" t="s">
        <v>84</v>
      </c>
      <c r="AW23" s="60"/>
      <c r="AX23" s="60"/>
      <c r="AY23" s="60"/>
      <c r="AZ23" s="60"/>
      <c r="BA23" s="60"/>
      <c r="BB23" s="60"/>
      <c r="BC23" s="60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33" customFormat="1" ht="12.75" customHeight="1">
      <c r="A24" s="34"/>
      <c r="B24" s="68" t="s">
        <v>85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0" t="s">
        <v>86</v>
      </c>
      <c r="AW24" s="60"/>
      <c r="AX24" s="60"/>
      <c r="AY24" s="60"/>
      <c r="AZ24" s="60"/>
      <c r="BA24" s="60"/>
      <c r="BB24" s="60"/>
      <c r="BC24" s="60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33" customFormat="1" ht="12.75" customHeight="1">
      <c r="A25" s="34"/>
      <c r="B25" s="66" t="s">
        <v>87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0" t="s">
        <v>88</v>
      </c>
      <c r="AW25" s="60"/>
      <c r="AX25" s="60"/>
      <c r="AY25" s="60"/>
      <c r="AZ25" s="60"/>
      <c r="BA25" s="60"/>
      <c r="BB25" s="60"/>
      <c r="BC25" s="60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s="33" customFormat="1" ht="12.75" customHeight="1">
      <c r="A26" s="34"/>
      <c r="B26" s="66" t="s">
        <v>89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0" t="s">
        <v>90</v>
      </c>
      <c r="AW26" s="60"/>
      <c r="AX26" s="60"/>
      <c r="AY26" s="60"/>
      <c r="AZ26" s="60"/>
      <c r="BA26" s="60"/>
      <c r="BB26" s="60"/>
      <c r="BC26" s="60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167" ht="12.75" customHeight="1">
      <c r="A27" s="39"/>
      <c r="B27" s="70" t="s">
        <v>119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57" t="s">
        <v>92</v>
      </c>
      <c r="AW27" s="57"/>
      <c r="AX27" s="57"/>
      <c r="AY27" s="57"/>
      <c r="AZ27" s="57"/>
      <c r="BA27" s="57"/>
      <c r="BB27" s="57"/>
      <c r="BC27" s="57"/>
      <c r="BD27" s="65" t="e">
        <f>SUM(CA27:FB27)</f>
        <v>#REF!</v>
      </c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65" t="e">
        <f>#REF!*1.1*1.1</f>
        <v>#REF!</v>
      </c>
      <c r="CB27" s="65"/>
      <c r="CC27" s="65"/>
      <c r="CD27" s="65"/>
      <c r="CE27" s="65"/>
      <c r="CF27" s="65"/>
      <c r="CG27" s="65"/>
      <c r="CH27" s="65"/>
      <c r="CI27" s="65"/>
      <c r="CJ27" s="65">
        <v>760639</v>
      </c>
      <c r="CK27" s="65"/>
      <c r="CL27" s="65"/>
      <c r="CM27" s="65"/>
      <c r="CN27" s="65"/>
      <c r="CO27" s="65"/>
      <c r="CP27" s="65"/>
      <c r="CQ27" s="65"/>
      <c r="CR27" s="65"/>
      <c r="CS27" s="65" t="e">
        <f>#REF!*1.1*1.1</f>
        <v>#REF!</v>
      </c>
      <c r="CT27" s="65"/>
      <c r="CU27" s="65"/>
      <c r="CV27" s="65"/>
      <c r="CW27" s="65"/>
      <c r="CX27" s="65"/>
      <c r="CY27" s="65"/>
      <c r="CZ27" s="65"/>
      <c r="DA27" s="65"/>
      <c r="DB27" s="65" t="e">
        <f>#REF!*1.1*1.1</f>
        <v>#REF!</v>
      </c>
      <c r="DC27" s="65"/>
      <c r="DD27" s="65"/>
      <c r="DE27" s="65"/>
      <c r="DF27" s="65"/>
      <c r="DG27" s="65"/>
      <c r="DH27" s="65"/>
      <c r="DI27" s="65"/>
      <c r="DJ27" s="65"/>
      <c r="DK27" s="65" t="e">
        <f>#REF!*1.1+16471*1.1+75933</f>
        <v>#REF!</v>
      </c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 t="e">
        <f>#REF!*1.1*1.1</f>
        <v>#REF!</v>
      </c>
      <c r="ET27" s="65"/>
      <c r="EU27" s="65"/>
      <c r="EV27" s="65"/>
      <c r="EW27" s="65"/>
      <c r="EX27" s="65"/>
      <c r="EY27" s="65"/>
      <c r="EZ27" s="65"/>
      <c r="FA27" s="65"/>
      <c r="FB27" s="65"/>
      <c r="FC27" s="90"/>
      <c r="FD27" s="90"/>
      <c r="FE27" s="90"/>
      <c r="FF27" s="90"/>
      <c r="FG27" s="90"/>
      <c r="FH27" s="90"/>
      <c r="FI27" s="90"/>
      <c r="FJ27" s="90"/>
      <c r="FK27" s="90"/>
    </row>
    <row r="28" spans="1:167" ht="12.75" customHeight="1">
      <c r="A28" s="46"/>
      <c r="B28" s="91" t="s">
        <v>120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2" t="s">
        <v>94</v>
      </c>
      <c r="AW28" s="92"/>
      <c r="AX28" s="92"/>
      <c r="AY28" s="92"/>
      <c r="AZ28" s="92"/>
      <c r="BA28" s="92"/>
      <c r="BB28" s="92"/>
      <c r="BC28" s="92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63"/>
      <c r="FD28" s="63"/>
      <c r="FE28" s="63"/>
      <c r="FF28" s="63"/>
      <c r="FG28" s="63"/>
      <c r="FH28" s="63"/>
      <c r="FI28" s="63"/>
      <c r="FJ28" s="63"/>
      <c r="FK28" s="63"/>
    </row>
    <row r="29" spans="1:256" s="37" customFormat="1" ht="12.75" customHeight="1">
      <c r="A29" s="61" t="s">
        <v>95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94" t="s">
        <v>96</v>
      </c>
      <c r="AW29" s="94"/>
      <c r="AX29" s="94"/>
      <c r="AY29" s="94"/>
      <c r="AZ29" s="94"/>
      <c r="BA29" s="94"/>
      <c r="BB29" s="94"/>
      <c r="BC29" s="94"/>
      <c r="BD29" s="93" t="e">
        <f>BD27+BD28</f>
        <v>#REF!</v>
      </c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</row>
  </sheetData>
  <sheetProtection selectLockedCells="1" selectUnlockedCells="1"/>
  <mergeCells count="338">
    <mergeCell ref="DU29:EI29"/>
    <mergeCell ref="EJ29:ER29"/>
    <mergeCell ref="ES29:FB29"/>
    <mergeCell ref="FC29:FK29"/>
    <mergeCell ref="FC28:FK28"/>
    <mergeCell ref="A29:AU29"/>
    <mergeCell ref="AV29:BC29"/>
    <mergeCell ref="BD29:BN29"/>
    <mergeCell ref="BO29:BZ29"/>
    <mergeCell ref="CA29:CI29"/>
    <mergeCell ref="CJ29:CR29"/>
    <mergeCell ref="CS29:DA29"/>
    <mergeCell ref="DB29:DJ29"/>
    <mergeCell ref="DK29:DT29"/>
    <mergeCell ref="CS28:DA28"/>
    <mergeCell ref="DB28:DJ28"/>
    <mergeCell ref="DK28:DT28"/>
    <mergeCell ref="DU28:EI28"/>
    <mergeCell ref="EJ28:ER28"/>
    <mergeCell ref="ES28:FB28"/>
    <mergeCell ref="DU27:EI27"/>
    <mergeCell ref="EJ27:ER27"/>
    <mergeCell ref="ES27:FB27"/>
    <mergeCell ref="FC27:FK27"/>
    <mergeCell ref="B28:AU28"/>
    <mergeCell ref="AV28:BC28"/>
    <mergeCell ref="BD28:BN28"/>
    <mergeCell ref="BO28:BZ28"/>
    <mergeCell ref="CA28:CI28"/>
    <mergeCell ref="CJ28:CR28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DB27:DJ27"/>
    <mergeCell ref="DK27:DT27"/>
    <mergeCell ref="CS26:DA26"/>
    <mergeCell ref="DB26:DJ26"/>
    <mergeCell ref="DK26:DT26"/>
    <mergeCell ref="DU26:EI26"/>
    <mergeCell ref="EJ26:ER26"/>
    <mergeCell ref="ES26:FB26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CJ26:CR26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DK25:DT25"/>
    <mergeCell ref="CS24:DA24"/>
    <mergeCell ref="DB24:DJ24"/>
    <mergeCell ref="DK24:DT24"/>
    <mergeCell ref="DU24:EI24"/>
    <mergeCell ref="EJ24:ER24"/>
    <mergeCell ref="ES24:FB24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CJ24:CR24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DK23:DT23"/>
    <mergeCell ref="CS22:DA22"/>
    <mergeCell ref="DB22:DJ22"/>
    <mergeCell ref="DK22:DT22"/>
    <mergeCell ref="DU22:EI22"/>
    <mergeCell ref="EJ22:ER22"/>
    <mergeCell ref="ES22:FB22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CJ22:CR22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DK21:DT21"/>
    <mergeCell ref="CS20:DA20"/>
    <mergeCell ref="DB20:DJ20"/>
    <mergeCell ref="DK20:DT20"/>
    <mergeCell ref="DU20:EI20"/>
    <mergeCell ref="EJ20:ER20"/>
    <mergeCell ref="ES20:FB20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CJ20:CR20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DB19:DJ19"/>
    <mergeCell ref="DK19:DT19"/>
    <mergeCell ref="CS18:DA18"/>
    <mergeCell ref="DB18:DJ18"/>
    <mergeCell ref="DK18:DT18"/>
    <mergeCell ref="DU18:EI18"/>
    <mergeCell ref="EJ18:ER18"/>
    <mergeCell ref="ES18:FB18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CJ18:CR18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DK17:DT17"/>
    <mergeCell ref="CS16:DA16"/>
    <mergeCell ref="DB16:DJ16"/>
    <mergeCell ref="DK16:DT16"/>
    <mergeCell ref="DU16:EI16"/>
    <mergeCell ref="EJ16:ER16"/>
    <mergeCell ref="ES16:FB16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CJ16:CR16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DB15:DJ15"/>
    <mergeCell ref="DK15:DT15"/>
    <mergeCell ref="CS14:DA14"/>
    <mergeCell ref="DB14:DJ14"/>
    <mergeCell ref="DK14:DT14"/>
    <mergeCell ref="DU14:EI14"/>
    <mergeCell ref="EJ14:ER14"/>
    <mergeCell ref="ES14:FB14"/>
    <mergeCell ref="DU13:EI13"/>
    <mergeCell ref="EJ13:ER13"/>
    <mergeCell ref="ES13:FB13"/>
    <mergeCell ref="FC13:FK13"/>
    <mergeCell ref="B14:AU14"/>
    <mergeCell ref="AV14:BC14"/>
    <mergeCell ref="BD14:BN14"/>
    <mergeCell ref="BO14:BZ14"/>
    <mergeCell ref="CA14:CI14"/>
    <mergeCell ref="CJ14:CR14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DK13:DT13"/>
    <mergeCell ref="CS12:DA12"/>
    <mergeCell ref="DB12:DJ12"/>
    <mergeCell ref="DK12:DT12"/>
    <mergeCell ref="DU12:EI12"/>
    <mergeCell ref="EJ12:ER12"/>
    <mergeCell ref="ES12:FB12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CJ12:CR12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DB11:DJ11"/>
    <mergeCell ref="DK11:DT11"/>
    <mergeCell ref="CS10:DA10"/>
    <mergeCell ref="DB10:DJ10"/>
    <mergeCell ref="DK10:DT10"/>
    <mergeCell ref="DU10:EI10"/>
    <mergeCell ref="EJ10:ER10"/>
    <mergeCell ref="ES10:FB10"/>
    <mergeCell ref="DU9:EI9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CJ10:CR10"/>
    <mergeCell ref="FC8:FK8"/>
    <mergeCell ref="B9:AU9"/>
    <mergeCell ref="AV9:BC9"/>
    <mergeCell ref="BD9:BN9"/>
    <mergeCell ref="BO9:BZ9"/>
    <mergeCell ref="CA9:CI9"/>
    <mergeCell ref="CJ9:CR9"/>
    <mergeCell ref="CS9:DA9"/>
    <mergeCell ref="DB9:DJ9"/>
    <mergeCell ref="DK9:DT9"/>
    <mergeCell ref="CS8:DA8"/>
    <mergeCell ref="DB8:DJ8"/>
    <mergeCell ref="DK8:DT8"/>
    <mergeCell ref="DU8:EI8"/>
    <mergeCell ref="EJ8:ER8"/>
    <mergeCell ref="ES8:FB8"/>
    <mergeCell ref="DU7:EI7"/>
    <mergeCell ref="EJ7:ER7"/>
    <mergeCell ref="ES7:FB7"/>
    <mergeCell ref="FC7:FK7"/>
    <mergeCell ref="B8:AU8"/>
    <mergeCell ref="AV8:BC8"/>
    <mergeCell ref="BD8:BN8"/>
    <mergeCell ref="BO8:BZ8"/>
    <mergeCell ref="CA8:CI8"/>
    <mergeCell ref="CJ8:CR8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CS6:DA6"/>
    <mergeCell ref="DB6:DJ6"/>
    <mergeCell ref="DK6:DT6"/>
    <mergeCell ref="DU6:EI6"/>
    <mergeCell ref="EJ6:ER6"/>
    <mergeCell ref="ES6:FB6"/>
    <mergeCell ref="B6:AU6"/>
    <mergeCell ref="AV6:BC6"/>
    <mergeCell ref="BD6:BN6"/>
    <mergeCell ref="BO6:BZ6"/>
    <mergeCell ref="CA6:CI6"/>
    <mergeCell ref="CJ6:CR6"/>
    <mergeCell ref="DB5:DJ5"/>
    <mergeCell ref="DK5:DT5"/>
    <mergeCell ref="DU5:EI5"/>
    <mergeCell ref="EJ5:ER5"/>
    <mergeCell ref="ES5:FB5"/>
    <mergeCell ref="FC5:FK5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  <mergeCell ref="B1:FJ1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</mergeCells>
  <printOptions/>
  <pageMargins left="0.39375" right="0.31527777777777777" top="0.7868055555555555" bottom="0.39375" header="0.19652777777777777" footer="0.5118110236220472"/>
  <pageSetup fitToHeight="1" fitToWidth="1"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Леонид Докторов</cp:lastModifiedBy>
  <dcterms:modified xsi:type="dcterms:W3CDTF">2022-07-22T12:03:26Z</dcterms:modified>
  <cp:category/>
  <cp:version/>
  <cp:contentType/>
  <cp:contentStatus/>
</cp:coreProperties>
</file>